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1407\Desktop\489690791334001783663909\"/>
    </mc:Choice>
  </mc:AlternateContent>
  <bookViews>
    <workbookView xWindow="-108" yWindow="-108" windowWidth="23256" windowHeight="12456" tabRatio="729"/>
  </bookViews>
  <sheets>
    <sheet name="八幡平市" sheetId="22" r:id="rId1"/>
    <sheet name="記載例" sheetId="24" r:id="rId2"/>
  </sheets>
  <definedNames>
    <definedName name="_xlnm._FilterDatabase" localSheetId="1" hidden="1">記載例!$A$9:$AG$9</definedName>
    <definedName name="_xlnm._FilterDatabase" localSheetId="0" hidden="1">八幡平市!$A$9:$AG$9</definedName>
    <definedName name="_xlnm.Print_Area" localSheetId="1">記載例!$A$1:$AH$19</definedName>
    <definedName name="_xlnm.Print_Area" localSheetId="0">八幡平市!$A$1:$AH$19</definedName>
    <definedName name="_xlnm.Print_Titles" localSheetId="1">記載例!$1:$8</definedName>
    <definedName name="_xlnm.Print_Titles" localSheetId="0">八幡平市!$1:$8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2" l="1"/>
  <c r="H17" i="22"/>
  <c r="H16" i="22"/>
  <c r="H15" i="22"/>
  <c r="H14" i="22"/>
  <c r="H13" i="22"/>
  <c r="H12" i="22"/>
  <c r="H11" i="22"/>
  <c r="J18" i="22"/>
  <c r="J17" i="22"/>
  <c r="J16" i="22"/>
  <c r="J15" i="22"/>
  <c r="J14" i="22"/>
  <c r="J13" i="22"/>
  <c r="J12" i="22"/>
  <c r="J11" i="22"/>
  <c r="J18" i="24"/>
  <c r="J17" i="24"/>
  <c r="J16" i="24"/>
  <c r="J15" i="24"/>
  <c r="J14" i="24"/>
  <c r="J10" i="24"/>
  <c r="J13" i="24"/>
  <c r="J11" i="24"/>
  <c r="H18" i="24"/>
  <c r="H17" i="24"/>
  <c r="H16" i="24"/>
  <c r="H15" i="24"/>
  <c r="H14" i="24"/>
  <c r="H10" i="24"/>
  <c r="H13" i="24"/>
  <c r="H11" i="24"/>
  <c r="X19" i="24"/>
  <c r="W19" i="24"/>
  <c r="V19" i="24"/>
  <c r="U19" i="24"/>
  <c r="T19" i="24"/>
  <c r="AX18" i="24"/>
  <c r="AW18" i="24"/>
  <c r="AV18" i="24"/>
  <c r="AU18" i="24"/>
  <c r="AT18" i="24"/>
  <c r="AS18" i="24"/>
  <c r="AR18" i="24"/>
  <c r="AF18" i="24"/>
  <c r="Z18" i="24"/>
  <c r="Q18" i="24"/>
  <c r="O18" i="24"/>
  <c r="AH18" i="24" s="1"/>
  <c r="AX17" i="24"/>
  <c r="AW17" i="24"/>
  <c r="AV17" i="24"/>
  <c r="AU17" i="24"/>
  <c r="AT17" i="24"/>
  <c r="AS17" i="24"/>
  <c r="AR17" i="24"/>
  <c r="AF17" i="24"/>
  <c r="Z17" i="24"/>
  <c r="Q17" i="24"/>
  <c r="O17" i="24"/>
  <c r="AX16" i="24"/>
  <c r="AW16" i="24"/>
  <c r="AV16" i="24"/>
  <c r="AU16" i="24"/>
  <c r="AT16" i="24"/>
  <c r="AS16" i="24"/>
  <c r="AR16" i="24"/>
  <c r="AF16" i="24"/>
  <c r="Z16" i="24"/>
  <c r="Q16" i="24"/>
  <c r="O16" i="24"/>
  <c r="AX15" i="24"/>
  <c r="AW15" i="24"/>
  <c r="AV15" i="24"/>
  <c r="AU15" i="24"/>
  <c r="AT15" i="24"/>
  <c r="AS15" i="24"/>
  <c r="AR15" i="24"/>
  <c r="AF15" i="24"/>
  <c r="Z15" i="24"/>
  <c r="Q15" i="24"/>
  <c r="O15" i="24"/>
  <c r="AH15" i="24" s="1"/>
  <c r="AX14" i="24"/>
  <c r="AW14" i="24"/>
  <c r="AV14" i="24"/>
  <c r="AU14" i="24"/>
  <c r="AT14" i="24"/>
  <c r="AS14" i="24"/>
  <c r="AR14" i="24"/>
  <c r="AF14" i="24"/>
  <c r="Z14" i="24"/>
  <c r="Q14" i="24"/>
  <c r="O14" i="24"/>
  <c r="AX10" i="24"/>
  <c r="AW10" i="24"/>
  <c r="AV10" i="24"/>
  <c r="AU10" i="24"/>
  <c r="AT10" i="24"/>
  <c r="AS10" i="24"/>
  <c r="AR10" i="24"/>
  <c r="AF10" i="24"/>
  <c r="Z10" i="24"/>
  <c r="Q10" i="24"/>
  <c r="O10" i="24"/>
  <c r="AX13" i="24"/>
  <c r="AW13" i="24"/>
  <c r="AV13" i="24"/>
  <c r="AU13" i="24"/>
  <c r="AT13" i="24"/>
  <c r="AS13" i="24"/>
  <c r="AR13" i="24"/>
  <c r="AF13" i="24"/>
  <c r="Z13" i="24"/>
  <c r="Q13" i="24"/>
  <c r="O13" i="24"/>
  <c r="AX11" i="24"/>
  <c r="AW11" i="24"/>
  <c r="AV11" i="24"/>
  <c r="AU11" i="24"/>
  <c r="AT11" i="24"/>
  <c r="AS11" i="24"/>
  <c r="AR11" i="24"/>
  <c r="AF11" i="24"/>
  <c r="Z11" i="24"/>
  <c r="Q11" i="24"/>
  <c r="O11" i="24"/>
  <c r="AX12" i="24"/>
  <c r="AW12" i="24"/>
  <c r="AV12" i="24"/>
  <c r="AU12" i="24"/>
  <c r="AT12" i="24"/>
  <c r="AS12" i="24"/>
  <c r="AR12" i="24"/>
  <c r="AF12" i="24"/>
  <c r="Z12" i="24"/>
  <c r="Q12" i="24"/>
  <c r="O12" i="24"/>
  <c r="J12" i="24"/>
  <c r="H12" i="24"/>
  <c r="X9" i="24"/>
  <c r="W9" i="24"/>
  <c r="V9" i="24"/>
  <c r="U9" i="24"/>
  <c r="S9" i="24"/>
  <c r="U19" i="22"/>
  <c r="AF18" i="22"/>
  <c r="AF17" i="22"/>
  <c r="AF16" i="22"/>
  <c r="AF15" i="22"/>
  <c r="AF14" i="22"/>
  <c r="AF13" i="22"/>
  <c r="AF12" i="22"/>
  <c r="AF11" i="22"/>
  <c r="AF10" i="22"/>
  <c r="H10" i="22"/>
  <c r="J10" i="22"/>
  <c r="O18" i="22"/>
  <c r="O17" i="22"/>
  <c r="O16" i="22"/>
  <c r="O15" i="22"/>
  <c r="AH15" i="22" s="1"/>
  <c r="O14" i="22"/>
  <c r="O13" i="22"/>
  <c r="O12" i="22"/>
  <c r="O11" i="22"/>
  <c r="O10" i="22"/>
  <c r="Q18" i="22"/>
  <c r="AH18" i="22" s="1"/>
  <c r="Q17" i="22"/>
  <c r="Q16" i="22"/>
  <c r="Q15" i="22"/>
  <c r="Q14" i="22"/>
  <c r="Q13" i="22"/>
  <c r="Q12" i="22"/>
  <c r="AH12" i="22" s="1"/>
  <c r="Q11" i="22"/>
  <c r="Q10" i="22"/>
  <c r="Z18" i="22"/>
  <c r="Z17" i="22"/>
  <c r="Z16" i="22"/>
  <c r="Z15" i="22"/>
  <c r="Z14" i="22"/>
  <c r="Z13" i="22"/>
  <c r="Z12" i="22"/>
  <c r="Z11" i="22"/>
  <c r="Z10" i="22"/>
  <c r="S9" i="22"/>
  <c r="AR11" i="22"/>
  <c r="AR12" i="22"/>
  <c r="AR13" i="22"/>
  <c r="AR14" i="22"/>
  <c r="AR15" i="22"/>
  <c r="AR16" i="22"/>
  <c r="AR17" i="22"/>
  <c r="AR18" i="22"/>
  <c r="AR10" i="22"/>
  <c r="AX11" i="22"/>
  <c r="AX12" i="22"/>
  <c r="AX13" i="22"/>
  <c r="AX14" i="22"/>
  <c r="AX15" i="22"/>
  <c r="AX16" i="22"/>
  <c r="AX17" i="22"/>
  <c r="AX18" i="22"/>
  <c r="AX10" i="22"/>
  <c r="AV10" i="22"/>
  <c r="AU10" i="22"/>
  <c r="AW11" i="22"/>
  <c r="AW12" i="22"/>
  <c r="AW13" i="22"/>
  <c r="AW14" i="22"/>
  <c r="AW15" i="22"/>
  <c r="AW16" i="22"/>
  <c r="AW17" i="22"/>
  <c r="AW18" i="22"/>
  <c r="AW10" i="22"/>
  <c r="AU11" i="22"/>
  <c r="AU12" i="22"/>
  <c r="AU13" i="22"/>
  <c r="AU14" i="22"/>
  <c r="AU15" i="22"/>
  <c r="AU16" i="22"/>
  <c r="AU17" i="22"/>
  <c r="AU18" i="22"/>
  <c r="AS10" i="22"/>
  <c r="AT10" i="22"/>
  <c r="AT12" i="22"/>
  <c r="AT13" i="22"/>
  <c r="AT14" i="22"/>
  <c r="AT15" i="22"/>
  <c r="AT16" i="22"/>
  <c r="AT17" i="22"/>
  <c r="AT18" i="22"/>
  <c r="AT11" i="22"/>
  <c r="AS11" i="22"/>
  <c r="AS12" i="22"/>
  <c r="AS13" i="22"/>
  <c r="AS14" i="22"/>
  <c r="AS15" i="22"/>
  <c r="AS16" i="22"/>
  <c r="AS17" i="22"/>
  <c r="AS18" i="22"/>
  <c r="AV11" i="22"/>
  <c r="AV12" i="22"/>
  <c r="AV13" i="22"/>
  <c r="AV14" i="22"/>
  <c r="AV15" i="22"/>
  <c r="AV16" i="22"/>
  <c r="AV17" i="22"/>
  <c r="AV18" i="22"/>
  <c r="X19" i="22"/>
  <c r="W19" i="22"/>
  <c r="V19" i="22"/>
  <c r="T19" i="22"/>
  <c r="X9" i="22"/>
  <c r="W9" i="22"/>
  <c r="V9" i="22"/>
  <c r="U9" i="22"/>
  <c r="AH16" i="24"/>
  <c r="AH13" i="22"/>
  <c r="AH14" i="22"/>
  <c r="AH11" i="22"/>
  <c r="AH17" i="22"/>
  <c r="AH10" i="22"/>
  <c r="AH16" i="22"/>
  <c r="AH12" i="24" l="1"/>
  <c r="AH13" i="24"/>
  <c r="AH14" i="24"/>
  <c r="AH10" i="24"/>
  <c r="AH11" i="24"/>
  <c r="AH17" i="24"/>
</calcChain>
</file>

<file path=xl/comments1.xml><?xml version="1.0" encoding="utf-8"?>
<comments xmlns="http://schemas.openxmlformats.org/spreadsheetml/2006/main">
  <authors>
    <author>099184</author>
  </authors>
  <commentList>
    <comment ref="R7" authorId="0" shapeId="0">
      <text>
        <r>
          <rPr>
            <sz val="12"/>
            <color indexed="81"/>
            <rFont val="MS P ゴシック"/>
            <family val="3"/>
            <charset val="128"/>
          </rPr>
          <t>・メーカー、機種名は不要
・規格などを入力</t>
        </r>
      </text>
    </comment>
  </commentList>
</comments>
</file>

<file path=xl/comments2.xml><?xml version="1.0" encoding="utf-8"?>
<comments xmlns="http://schemas.openxmlformats.org/spreadsheetml/2006/main">
  <authors>
    <author>099184</author>
  </authors>
  <commentList>
    <comment ref="R7" authorId="0" shapeId="0">
      <text>
        <r>
          <rPr>
            <sz val="12"/>
            <color indexed="81"/>
            <rFont val="MS P ゴシック"/>
            <family val="3"/>
            <charset val="128"/>
          </rPr>
          <t>・メーカー、機種名は不要
・規格などを入力</t>
        </r>
      </text>
    </comment>
  </commentList>
</comments>
</file>

<file path=xl/sharedStrings.xml><?xml version="1.0" encoding="utf-8"?>
<sst xmlns="http://schemas.openxmlformats.org/spreadsheetml/2006/main" count="217" uniqueCount="95">
  <si>
    <t>市町村名</t>
    <rPh sb="0" eb="3">
      <t>シ</t>
    </rPh>
    <rPh sb="3" eb="4">
      <t>メイ</t>
    </rPh>
    <phoneticPr fontId="2"/>
  </si>
  <si>
    <t>対象作目</t>
    <rPh sb="0" eb="2">
      <t>タイショウ</t>
    </rPh>
    <rPh sb="2" eb="4">
      <t>サクモク</t>
    </rPh>
    <phoneticPr fontId="2"/>
  </si>
  <si>
    <t>県補助金</t>
    <rPh sb="0" eb="1">
      <t>ケン</t>
    </rPh>
    <rPh sb="1" eb="3">
      <t>ホ</t>
    </rPh>
    <rPh sb="3" eb="4">
      <t>キン</t>
    </rPh>
    <phoneticPr fontId="2"/>
  </si>
  <si>
    <t>総事業費</t>
    <rPh sb="0" eb="1">
      <t>ソウ</t>
    </rPh>
    <rPh sb="1" eb="3">
      <t>ジ</t>
    </rPh>
    <rPh sb="3" eb="4">
      <t>ヒ</t>
    </rPh>
    <phoneticPr fontId="2"/>
  </si>
  <si>
    <t>振興局</t>
    <rPh sb="0" eb="3">
      <t>シンコウキョク</t>
    </rPh>
    <phoneticPr fontId="2"/>
  </si>
  <si>
    <t>合計</t>
    <rPh sb="0" eb="2">
      <t>ゴウケイ</t>
    </rPh>
    <phoneticPr fontId="2"/>
  </si>
  <si>
    <t>補助対象事業費</t>
    <rPh sb="0" eb="2">
      <t>ホジョ</t>
    </rPh>
    <rPh sb="2" eb="4">
      <t>タイショウ</t>
    </rPh>
    <rPh sb="4" eb="6">
      <t>ジ</t>
    </rPh>
    <rPh sb="6" eb="7">
      <t>ヒ</t>
    </rPh>
    <phoneticPr fontId="2"/>
  </si>
  <si>
    <t>各種抽出用欄</t>
    <rPh sb="0" eb="2">
      <t>カクシュ</t>
    </rPh>
    <rPh sb="2" eb="4">
      <t>チュウシュツ</t>
    </rPh>
    <rPh sb="4" eb="5">
      <t>ヨウ</t>
    </rPh>
    <rPh sb="5" eb="6">
      <t>ラン</t>
    </rPh>
    <phoneticPr fontId="2"/>
  </si>
  <si>
    <t>事業実施主体名</t>
    <rPh sb="0" eb="2">
      <t>ジ</t>
    </rPh>
    <rPh sb="2" eb="4">
      <t>ジッシ</t>
    </rPh>
    <rPh sb="4" eb="6">
      <t>シュタイ</t>
    </rPh>
    <rPh sb="6" eb="7">
      <t>メイ</t>
    </rPh>
    <phoneticPr fontId="2"/>
  </si>
  <si>
    <t>除税額</t>
    <rPh sb="0" eb="1">
      <t>ジョ</t>
    </rPh>
    <rPh sb="1" eb="3">
      <t>ゼイガク</t>
    </rPh>
    <phoneticPr fontId="2"/>
  </si>
  <si>
    <t>有</t>
  </si>
  <si>
    <t>負担区分</t>
    <rPh sb="0" eb="2">
      <t>フタン</t>
    </rPh>
    <rPh sb="2" eb="4">
      <t>クブン</t>
    </rPh>
    <phoneticPr fontId="2"/>
  </si>
  <si>
    <t>事業実施主体（単位：人）</t>
    <rPh sb="0" eb="2">
      <t>ジギョウ</t>
    </rPh>
    <rPh sb="2" eb="4">
      <t>ジッシ</t>
    </rPh>
    <rPh sb="4" eb="6">
      <t>シュタイ</t>
    </rPh>
    <rPh sb="7" eb="9">
      <t>タンイ</t>
    </rPh>
    <rPh sb="10" eb="11">
      <t>ニン</t>
    </rPh>
    <phoneticPr fontId="2"/>
  </si>
  <si>
    <t>事業実施主体区分</t>
    <rPh sb="0" eb="2">
      <t>ジギョウ</t>
    </rPh>
    <rPh sb="2" eb="4">
      <t>ジッシ</t>
    </rPh>
    <rPh sb="4" eb="6">
      <t>シュタイ</t>
    </rPh>
    <rPh sb="6" eb="8">
      <t>クブン</t>
    </rPh>
    <phoneticPr fontId="2"/>
  </si>
  <si>
    <t>事業費（単位：円）</t>
    <rPh sb="0" eb="2">
      <t>ジギョウ</t>
    </rPh>
    <rPh sb="2" eb="3">
      <t>ヒ</t>
    </rPh>
    <rPh sb="4" eb="6">
      <t>タンイ</t>
    </rPh>
    <rPh sb="7" eb="8">
      <t>エン</t>
    </rPh>
    <phoneticPr fontId="2"/>
  </si>
  <si>
    <t>現状値</t>
    <rPh sb="0" eb="2">
      <t>ゲンジョウ</t>
    </rPh>
    <rPh sb="2" eb="3">
      <t>アタイ</t>
    </rPh>
    <phoneticPr fontId="2"/>
  </si>
  <si>
    <t>目標値</t>
    <rPh sb="0" eb="2">
      <t>モクヒョウ</t>
    </rPh>
    <rPh sb="2" eb="3">
      <t>アタイ</t>
    </rPh>
    <phoneticPr fontId="2"/>
  </si>
  <si>
    <t>地区名</t>
    <rPh sb="0" eb="3">
      <t>チクメイ</t>
    </rPh>
    <phoneticPr fontId="2"/>
  </si>
  <si>
    <t>盛岡</t>
    <rPh sb="0" eb="2">
      <t>モリオカ</t>
    </rPh>
    <phoneticPr fontId="2"/>
  </si>
  <si>
    <t>県南</t>
    <rPh sb="0" eb="2">
      <t>ケンナン</t>
    </rPh>
    <phoneticPr fontId="2"/>
  </si>
  <si>
    <t>花巻</t>
    <rPh sb="0" eb="2">
      <t>ハナマキ</t>
    </rPh>
    <phoneticPr fontId="2"/>
  </si>
  <si>
    <t>遠野</t>
    <rPh sb="0" eb="2">
      <t>トオノ</t>
    </rPh>
    <phoneticPr fontId="2"/>
  </si>
  <si>
    <t>一関</t>
    <rPh sb="0" eb="2">
      <t>イチノセキ</t>
    </rPh>
    <phoneticPr fontId="2"/>
  </si>
  <si>
    <t>沿岸</t>
    <rPh sb="0" eb="2">
      <t>エンガン</t>
    </rPh>
    <phoneticPr fontId="2"/>
  </si>
  <si>
    <t>宮古</t>
    <rPh sb="0" eb="2">
      <t>ミヤコ</t>
    </rPh>
    <phoneticPr fontId="2"/>
  </si>
  <si>
    <t>大船渡</t>
    <rPh sb="0" eb="3">
      <t>オオフナト</t>
    </rPh>
    <phoneticPr fontId="2"/>
  </si>
  <si>
    <t>県北</t>
    <rPh sb="0" eb="2">
      <t>ケンホク</t>
    </rPh>
    <phoneticPr fontId="2"/>
  </si>
  <si>
    <t>二戸</t>
    <rPh sb="0" eb="2">
      <t>ニノヘ</t>
    </rPh>
    <phoneticPr fontId="2"/>
  </si>
  <si>
    <t>〇</t>
  </si>
  <si>
    <t>〇</t>
    <phoneticPr fontId="2"/>
  </si>
  <si>
    <t>　機械・施設名、
規格</t>
    <rPh sb="1" eb="3">
      <t>キカイ</t>
    </rPh>
    <rPh sb="4" eb="6">
      <t>シセツ</t>
    </rPh>
    <rPh sb="6" eb="7">
      <t>メイ</t>
    </rPh>
    <rPh sb="9" eb="11">
      <t>キカク</t>
    </rPh>
    <phoneticPr fontId="2"/>
  </si>
  <si>
    <t>台数、本数</t>
    <rPh sb="0" eb="2">
      <t>ダイスウ</t>
    </rPh>
    <rPh sb="3" eb="5">
      <t>ホンスウ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</si>
  <si>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</si>
  <si>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</si>
  <si>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県補助率
1/5以内</t>
    <rPh sb="0" eb="4">
      <t>ケンホジョリツ</t>
    </rPh>
    <rPh sb="8" eb="10">
      <t>イナイ</t>
    </rPh>
    <phoneticPr fontId="2"/>
  </si>
  <si>
    <t>県補助率
1/3以内</t>
    <rPh sb="0" eb="1">
      <t>ケン</t>
    </rPh>
    <rPh sb="1" eb="4">
      <t>ホジョリツ</t>
    </rPh>
    <rPh sb="8" eb="10">
      <t>イナイ</t>
    </rPh>
    <phoneticPr fontId="2"/>
  </si>
  <si>
    <t>市町村
補助率
1/2以上</t>
    <rPh sb="0" eb="3">
      <t>シチョウソン</t>
    </rPh>
    <rPh sb="4" eb="7">
      <t>ホジョリツ</t>
    </rPh>
    <rPh sb="11" eb="13">
      <t>イジョウ</t>
    </rPh>
    <phoneticPr fontId="2"/>
  </si>
  <si>
    <t>市町村
補助率
3/10以上</t>
    <rPh sb="0" eb="3">
      <t>シチョウソン</t>
    </rPh>
    <rPh sb="4" eb="6">
      <t>ホジョ</t>
    </rPh>
    <rPh sb="6" eb="7">
      <t>リツ</t>
    </rPh>
    <rPh sb="12" eb="14">
      <t>イジョウ</t>
    </rPh>
    <phoneticPr fontId="2"/>
  </si>
  <si>
    <r>
      <t xml:space="preserve">市町村補助率1/2以上
</t>
    </r>
    <r>
      <rPr>
        <sz val="9"/>
        <rFont val="ＭＳ ゴシック"/>
        <family val="3"/>
        <charset val="128"/>
      </rPr>
      <t>（県1/3以内＋市町村1/6以上）</t>
    </r>
    <rPh sb="0" eb="6">
      <t>シチョウソンホジョリツ</t>
    </rPh>
    <rPh sb="9" eb="11">
      <t>イジョウ</t>
    </rPh>
    <rPh sb="13" eb="14">
      <t>ケン</t>
    </rPh>
    <rPh sb="17" eb="19">
      <t>イナイ</t>
    </rPh>
    <rPh sb="20" eb="23">
      <t>シチョウソン</t>
    </rPh>
    <rPh sb="26" eb="28">
      <t>イジョウ</t>
    </rPh>
    <phoneticPr fontId="2"/>
  </si>
  <si>
    <r>
      <t xml:space="preserve">市町村補助率3/10以上
</t>
    </r>
    <r>
      <rPr>
        <sz val="9"/>
        <rFont val="ＭＳ ゴシック"/>
        <family val="3"/>
        <charset val="128"/>
      </rPr>
      <t>（県1/5以内＋市町村1/10以上）</t>
    </r>
    <rPh sb="0" eb="3">
      <t>シチョウソン</t>
    </rPh>
    <rPh sb="3" eb="6">
      <t>ホジョリツ</t>
    </rPh>
    <rPh sb="10" eb="12">
      <t>イジョウ</t>
    </rPh>
    <rPh sb="14" eb="15">
      <t>ケン</t>
    </rPh>
    <rPh sb="18" eb="20">
      <t>イナイ</t>
    </rPh>
    <rPh sb="21" eb="24">
      <t>シチョウソン</t>
    </rPh>
    <rPh sb="28" eb="30">
      <t>イジョウ</t>
    </rPh>
    <phoneticPr fontId="2"/>
  </si>
  <si>
    <t>その他
1/2以内</t>
    <rPh sb="2" eb="3">
      <t>タ</t>
    </rPh>
    <rPh sb="7" eb="9">
      <t>イナイ</t>
    </rPh>
    <phoneticPr fontId="2"/>
  </si>
  <si>
    <t>その他
7/10以内</t>
    <rPh sb="2" eb="3">
      <t>タ</t>
    </rPh>
    <rPh sb="8" eb="10">
      <t>イナイ</t>
    </rPh>
    <phoneticPr fontId="2"/>
  </si>
  <si>
    <r>
      <t xml:space="preserve">総事業費
</t>
    </r>
    <r>
      <rPr>
        <sz val="9"/>
        <rFont val="ＭＳ ゴシック"/>
        <family val="3"/>
        <charset val="128"/>
      </rPr>
      <t>(県＋市町村＋その他）</t>
    </r>
    <rPh sb="0" eb="4">
      <t>ソウジギョウヒ</t>
    </rPh>
    <rPh sb="6" eb="7">
      <t>ケン</t>
    </rPh>
    <rPh sb="8" eb="11">
      <t>シチョウソン</t>
    </rPh>
    <rPh sb="14" eb="15">
      <t>タ</t>
    </rPh>
    <phoneticPr fontId="2"/>
  </si>
  <si>
    <t>（集計用）金額確認用欄</t>
    <rPh sb="1" eb="4">
      <t>シュウケイヨウ</t>
    </rPh>
    <rPh sb="5" eb="7">
      <t>キンガク</t>
    </rPh>
    <rPh sb="7" eb="9">
      <t>カクニン</t>
    </rPh>
    <rPh sb="9" eb="10">
      <t>ヨウ</t>
    </rPh>
    <rPh sb="10" eb="11">
      <t>ラン</t>
    </rPh>
    <phoneticPr fontId="2"/>
  </si>
  <si>
    <t>地域計画の地域名</t>
    <rPh sb="0" eb="2">
      <t>チイキ</t>
    </rPh>
    <rPh sb="2" eb="4">
      <t>ケイカク</t>
    </rPh>
    <rPh sb="5" eb="7">
      <t>チイキ</t>
    </rPh>
    <rPh sb="7" eb="8">
      <t>メイ</t>
    </rPh>
    <phoneticPr fontId="2"/>
  </si>
  <si>
    <t>農業用ドローン</t>
    <rPh sb="0" eb="3">
      <t>ノウギョウヨウ</t>
    </rPh>
    <phoneticPr fontId="2"/>
  </si>
  <si>
    <t>水稲</t>
    <rPh sb="0" eb="2">
      <t>スイトウ</t>
    </rPh>
    <phoneticPr fontId="2"/>
  </si>
  <si>
    <t>自己資金</t>
    <rPh sb="0" eb="4">
      <t>ジコシキン</t>
    </rPh>
    <phoneticPr fontId="2"/>
  </si>
  <si>
    <t>ポイント</t>
    <phoneticPr fontId="2"/>
  </si>
  <si>
    <t>　単位</t>
    <rPh sb="1" eb="3">
      <t>タンイ</t>
    </rPh>
    <phoneticPr fontId="2"/>
  </si>
  <si>
    <t>農業法人</t>
    <rPh sb="0" eb="2">
      <t>ノウギョウ</t>
    </rPh>
    <rPh sb="2" eb="4">
      <t>ホウジン</t>
    </rPh>
    <phoneticPr fontId="2"/>
  </si>
  <si>
    <t>農家３戸以上の農業者グループ</t>
    <rPh sb="0" eb="2">
      <t>ノウカ</t>
    </rPh>
    <rPh sb="3" eb="4">
      <t>ト</t>
    </rPh>
    <rPh sb="4" eb="6">
      <t>イジョウ</t>
    </rPh>
    <rPh sb="7" eb="10">
      <t>ノウギョウシャ</t>
    </rPh>
    <phoneticPr fontId="2"/>
  </si>
  <si>
    <t>集落営農組織</t>
    <rPh sb="0" eb="4">
      <t>シュウラクエイノウ</t>
    </rPh>
    <rPh sb="4" eb="6">
      <t>ソシキ</t>
    </rPh>
    <phoneticPr fontId="2"/>
  </si>
  <si>
    <r>
      <rPr>
        <sz val="10"/>
        <rFont val="ＭＳ ゴシック"/>
        <family val="3"/>
        <charset val="128"/>
      </rPr>
      <t xml:space="preserve">（農業法人・集落営農組織）
</t>
    </r>
    <r>
      <rPr>
        <sz val="11"/>
        <rFont val="ＭＳ ゴシック"/>
        <family val="3"/>
        <charset val="128"/>
      </rPr>
      <t>事業実施主体が
　農業を担う者に
　　該当する場合は
　　　○を入力</t>
    </r>
    <rPh sb="1" eb="3">
      <t>ノウギョウ</t>
    </rPh>
    <rPh sb="3" eb="5">
      <t>ホウジン</t>
    </rPh>
    <rPh sb="6" eb="8">
      <t>シュウラク</t>
    </rPh>
    <rPh sb="8" eb="10">
      <t>エイノウ</t>
    </rPh>
    <rPh sb="10" eb="12">
      <t>ソシキ</t>
    </rPh>
    <rPh sb="14" eb="16">
      <t>ジギョウ</t>
    </rPh>
    <rPh sb="16" eb="18">
      <t>ジッシ</t>
    </rPh>
    <rPh sb="18" eb="20">
      <t>シュタイ</t>
    </rPh>
    <rPh sb="23" eb="25">
      <t>ノウギョウ</t>
    </rPh>
    <rPh sb="26" eb="27">
      <t>ニナ</t>
    </rPh>
    <rPh sb="28" eb="29">
      <t>モノ</t>
    </rPh>
    <rPh sb="33" eb="35">
      <t>ガイトウ</t>
    </rPh>
    <rPh sb="37" eb="39">
      <t>バアイ</t>
    </rPh>
    <rPh sb="46" eb="48">
      <t>ニュウリョク</t>
    </rPh>
    <phoneticPr fontId="2"/>
  </si>
  <si>
    <r>
      <rPr>
        <sz val="10"/>
        <rFont val="ＭＳ ゴシック"/>
        <family val="3"/>
        <charset val="128"/>
      </rPr>
      <t xml:space="preserve">（農業者グループ）
</t>
    </r>
    <r>
      <rPr>
        <sz val="11"/>
        <rFont val="ＭＳ ゴシック"/>
        <family val="3"/>
        <charset val="128"/>
      </rPr>
      <t>構成員の過半数が
　農業を担う者に
　　該当する場合は
　　　○を入力</t>
    </r>
    <rPh sb="1" eb="4">
      <t>ノウギョウシャ</t>
    </rPh>
    <rPh sb="10" eb="13">
      <t>コウセイイン</t>
    </rPh>
    <rPh sb="14" eb="17">
      <t>カハンスウ</t>
    </rPh>
    <rPh sb="20" eb="22">
      <t>ノウギョウ</t>
    </rPh>
    <rPh sb="23" eb="24">
      <t>ニナ</t>
    </rPh>
    <rPh sb="25" eb="26">
      <t>モノ</t>
    </rPh>
    <rPh sb="30" eb="32">
      <t>ガイトウ</t>
    </rPh>
    <rPh sb="34" eb="36">
      <t>バアイ</t>
    </rPh>
    <rPh sb="43" eb="45">
      <t>ニュウリョク</t>
    </rPh>
    <phoneticPr fontId="2"/>
  </si>
  <si>
    <t>直接入力</t>
    <rPh sb="0" eb="2">
      <t>チョクセツ</t>
    </rPh>
    <rPh sb="2" eb="4">
      <t>ニュウリョク</t>
    </rPh>
    <phoneticPr fontId="2"/>
  </si>
  <si>
    <t>○入力</t>
    <rPh sb="1" eb="3">
      <t>ニュウリョク</t>
    </rPh>
    <phoneticPr fontId="2"/>
  </si>
  <si>
    <t>成果目標</t>
    <rPh sb="0" eb="4">
      <t>セイカモクヒョウ</t>
    </rPh>
    <phoneticPr fontId="2"/>
  </si>
  <si>
    <t>合計ポイント</t>
    <rPh sb="0" eb="2">
      <t>ゴウケイ</t>
    </rPh>
    <phoneticPr fontId="2"/>
  </si>
  <si>
    <t>R7作付面積（ha）</t>
    <rPh sb="2" eb="4">
      <t>サクツ</t>
    </rPh>
    <rPh sb="4" eb="6">
      <t>メンセキ</t>
    </rPh>
    <phoneticPr fontId="2"/>
  </si>
  <si>
    <t>R8作付面積（ha）</t>
    <rPh sb="2" eb="4">
      <t>サクツケ</t>
    </rPh>
    <rPh sb="4" eb="6">
      <t>メンセキ</t>
    </rPh>
    <phoneticPr fontId="2"/>
  </si>
  <si>
    <t>導入する機械等を
　使用する作業内容</t>
    <rPh sb="0" eb="2">
      <t>ドウニュウ</t>
    </rPh>
    <rPh sb="4" eb="6">
      <t>キカイ</t>
    </rPh>
    <rPh sb="6" eb="7">
      <t>トウ</t>
    </rPh>
    <rPh sb="10" eb="12">
      <t>シヨウ</t>
    </rPh>
    <rPh sb="14" eb="16">
      <t>サギョウ</t>
    </rPh>
    <rPh sb="16" eb="18">
      <t>ナイヨウ</t>
    </rPh>
    <phoneticPr fontId="2"/>
  </si>
  <si>
    <t>ポイントⅠ</t>
    <phoneticPr fontId="2"/>
  </si>
  <si>
    <t>引き受け手のない農地を
　引き受け、R8に
　　作付けを行う</t>
    <rPh sb="0" eb="1">
      <t>ヒ</t>
    </rPh>
    <rPh sb="2" eb="3">
      <t>ウ</t>
    </rPh>
    <rPh sb="4" eb="5">
      <t>テ</t>
    </rPh>
    <rPh sb="8" eb="10">
      <t>ノウチ</t>
    </rPh>
    <rPh sb="13" eb="14">
      <t>ヒ</t>
    </rPh>
    <rPh sb="15" eb="16">
      <t>ウ</t>
    </rPh>
    <rPh sb="24" eb="26">
      <t>サクツ</t>
    </rPh>
    <rPh sb="28" eb="29">
      <t>オコナ</t>
    </rPh>
    <phoneticPr fontId="2"/>
  </si>
  <si>
    <t>R8に対象品目の
　作付面積の拡大に
　　取り組む</t>
    <rPh sb="3" eb="7">
      <t>タイショウヒンモク</t>
    </rPh>
    <rPh sb="10" eb="14">
      <t>サクツケメンセキ</t>
    </rPh>
    <rPh sb="15" eb="17">
      <t>カクダイ</t>
    </rPh>
    <rPh sb="21" eb="22">
      <t>ト</t>
    </rPh>
    <rPh sb="23" eb="24">
      <t>ク</t>
    </rPh>
    <phoneticPr fontId="2"/>
  </si>
  <si>
    <r>
      <t>補助率</t>
    </r>
    <r>
      <rPr>
        <sz val="11"/>
        <color indexed="10"/>
        <rFont val="ＭＳ ゴシック"/>
        <family val="3"/>
        <charset val="128"/>
      </rPr>
      <t>（自動計算）</t>
    </r>
    <rPh sb="0" eb="3">
      <t>ホジョリツ</t>
    </rPh>
    <rPh sb="4" eb="8">
      <t>ジドウケイサン</t>
    </rPh>
    <phoneticPr fontId="2"/>
  </si>
  <si>
    <r>
      <t>減少率（％）
　　　　　　</t>
    </r>
    <r>
      <rPr>
        <sz val="11"/>
        <color indexed="10"/>
        <rFont val="ＭＳ ゴシック"/>
        <family val="3"/>
        <charset val="128"/>
      </rPr>
      <t>（自動計算）</t>
    </r>
    <rPh sb="0" eb="3">
      <t>ゲンショウリツ</t>
    </rPh>
    <rPh sb="14" eb="18">
      <t>ジドウケイサン</t>
    </rPh>
    <phoneticPr fontId="2"/>
  </si>
  <si>
    <t>事業費</t>
    <rPh sb="0" eb="3">
      <t>ジギョウヒ</t>
    </rPh>
    <phoneticPr fontId="2"/>
  </si>
  <si>
    <t>直接入力</t>
    <rPh sb="0" eb="4">
      <t>チョクセツニュウリョク</t>
    </rPh>
    <phoneticPr fontId="2"/>
  </si>
  <si>
    <t>事業内容</t>
    <rPh sb="0" eb="4">
      <t>ジギョウナイヨウ</t>
    </rPh>
    <phoneticPr fontId="2"/>
  </si>
  <si>
    <t>盛岡市</t>
    <rPh sb="0" eb="3">
      <t>モリオカシ</t>
    </rPh>
    <phoneticPr fontId="2"/>
  </si>
  <si>
    <t>〇〇</t>
    <phoneticPr fontId="2"/>
  </si>
  <si>
    <t>▽▽</t>
    <phoneticPr fontId="2"/>
  </si>
  <si>
    <t>ｘｘ</t>
    <phoneticPr fontId="2"/>
  </si>
  <si>
    <t>▲▲</t>
    <phoneticPr fontId="2"/>
  </si>
  <si>
    <t>●●</t>
    <phoneticPr fontId="2"/>
  </si>
  <si>
    <t>△△</t>
    <phoneticPr fontId="2"/>
  </si>
  <si>
    <t>A農業法人</t>
    <rPh sb="1" eb="3">
      <t>ノウギョウ</t>
    </rPh>
    <rPh sb="3" eb="5">
      <t>ホウジン</t>
    </rPh>
    <phoneticPr fontId="2"/>
  </si>
  <si>
    <t>B農業者組織</t>
    <rPh sb="1" eb="4">
      <t>ノウギョウシャ</t>
    </rPh>
    <rPh sb="4" eb="6">
      <t>ソシキ</t>
    </rPh>
    <phoneticPr fontId="2"/>
  </si>
  <si>
    <t>▼▼</t>
    <phoneticPr fontId="2"/>
  </si>
  <si>
    <t>□□</t>
    <phoneticPr fontId="2"/>
  </si>
  <si>
    <t>D集落営農組織</t>
    <rPh sb="1" eb="5">
      <t>シュウラクエイノウ</t>
    </rPh>
    <rPh sb="5" eb="7">
      <t>ソシキ</t>
    </rPh>
    <phoneticPr fontId="2"/>
  </si>
  <si>
    <t>C農業者組織</t>
    <rPh sb="1" eb="4">
      <t>ノウギョウシャ</t>
    </rPh>
    <rPh sb="4" eb="6">
      <t>ソシキ</t>
    </rPh>
    <phoneticPr fontId="2"/>
  </si>
  <si>
    <t>たまねぎ</t>
    <phoneticPr fontId="2"/>
  </si>
  <si>
    <t>水位センサー</t>
    <rPh sb="0" eb="2">
      <t>スイイ</t>
    </rPh>
    <phoneticPr fontId="2"/>
  </si>
  <si>
    <t>直進アシスト田植え機（８条植え）</t>
    <rPh sb="0" eb="2">
      <t>チョクシン</t>
    </rPh>
    <rPh sb="6" eb="8">
      <t>タウ</t>
    </rPh>
    <rPh sb="9" eb="10">
      <t>キ</t>
    </rPh>
    <rPh sb="12" eb="13">
      <t>ジョウ</t>
    </rPh>
    <rPh sb="13" eb="14">
      <t>ウ</t>
    </rPh>
    <phoneticPr fontId="2"/>
  </si>
  <si>
    <t>前年収量データと連動した可変施肥機</t>
    <rPh sb="0" eb="2">
      <t>ゼンネン</t>
    </rPh>
    <rPh sb="2" eb="4">
      <t>シュウリョウ</t>
    </rPh>
    <rPh sb="8" eb="10">
      <t>レンドウ</t>
    </rPh>
    <rPh sb="12" eb="17">
      <t>カヘンセヒキ</t>
    </rPh>
    <phoneticPr fontId="2"/>
  </si>
  <si>
    <t>導入する機械等を
　使用する作業内容
（効果の概要）</t>
    <rPh sb="0" eb="2">
      <t>ドウニュウ</t>
    </rPh>
    <rPh sb="4" eb="6">
      <t>キカイ</t>
    </rPh>
    <rPh sb="6" eb="7">
      <t>トウ</t>
    </rPh>
    <rPh sb="10" eb="12">
      <t>シヨウ</t>
    </rPh>
    <rPh sb="14" eb="16">
      <t>サギョウ</t>
    </rPh>
    <rPh sb="16" eb="18">
      <t>ナイヨウ</t>
    </rPh>
    <rPh sb="20" eb="22">
      <t>コウカ</t>
    </rPh>
    <rPh sb="23" eb="25">
      <t>ガイヨウ</t>
    </rPh>
    <phoneticPr fontId="2"/>
  </si>
  <si>
    <t xml:space="preserve">水稲の移植作業
（作業速度の上昇、組人数の減少）
</t>
    <rPh sb="0" eb="2">
      <t>スイトウ</t>
    </rPh>
    <rPh sb="3" eb="7">
      <t>イショクサギョウ</t>
    </rPh>
    <rPh sb="9" eb="11">
      <t>サギョウ</t>
    </rPh>
    <rPh sb="11" eb="13">
      <t>ソクド</t>
    </rPh>
    <rPh sb="14" eb="16">
      <t>ジョウショウ</t>
    </rPh>
    <rPh sb="17" eb="20">
      <t>クミニンズウ</t>
    </rPh>
    <rPh sb="21" eb="23">
      <t>ゲンショウ</t>
    </rPh>
    <phoneticPr fontId="2"/>
  </si>
  <si>
    <t>たまねぎの農薬散布
（作業速度の上昇）</t>
    <rPh sb="5" eb="7">
      <t>ノウヤク</t>
    </rPh>
    <rPh sb="7" eb="9">
      <t>サンプ</t>
    </rPh>
    <rPh sb="11" eb="13">
      <t>サギョウ</t>
    </rPh>
    <rPh sb="13" eb="15">
      <t>ソクド</t>
    </rPh>
    <rPh sb="16" eb="18">
      <t>ジョウショウ</t>
    </rPh>
    <phoneticPr fontId="2"/>
  </si>
  <si>
    <t>水稲の施肥作業
（適量施肥による肥料散布量の減少）</t>
    <rPh sb="0" eb="2">
      <t>スイトウ</t>
    </rPh>
    <rPh sb="3" eb="5">
      <t>セヒ</t>
    </rPh>
    <rPh sb="5" eb="7">
      <t>サギョウ</t>
    </rPh>
    <rPh sb="9" eb="11">
      <t>テキリョウ</t>
    </rPh>
    <rPh sb="11" eb="13">
      <t>セヒ</t>
    </rPh>
    <rPh sb="16" eb="18">
      <t>ヒリョウ</t>
    </rPh>
    <rPh sb="18" eb="20">
      <t>サンプ</t>
    </rPh>
    <rPh sb="20" eb="21">
      <t>リョウ</t>
    </rPh>
    <rPh sb="22" eb="24">
      <t>ゲンショウ</t>
    </rPh>
    <phoneticPr fontId="2"/>
  </si>
  <si>
    <t>水管理作業
（飛び地等への設置による移動時間等の短縮）</t>
    <rPh sb="0" eb="3">
      <t>ミズカンリ</t>
    </rPh>
    <rPh sb="3" eb="5">
      <t>サギョウ</t>
    </rPh>
    <rPh sb="7" eb="8">
      <t>ト</t>
    </rPh>
    <rPh sb="9" eb="10">
      <t>チ</t>
    </rPh>
    <rPh sb="10" eb="11">
      <t>トウ</t>
    </rPh>
    <rPh sb="13" eb="15">
      <t>セッチ</t>
    </rPh>
    <rPh sb="18" eb="22">
      <t>イドウジカン</t>
    </rPh>
    <rPh sb="22" eb="23">
      <t>トウ</t>
    </rPh>
    <rPh sb="24" eb="26">
      <t>タンシュク</t>
    </rPh>
    <phoneticPr fontId="2"/>
  </si>
  <si>
    <t>（円/10a)</t>
    <rPh sb="1" eb="2">
      <t>エン</t>
    </rPh>
    <phoneticPr fontId="2"/>
  </si>
  <si>
    <t>経営コストの一部又は全部の10％以上の低減</t>
    <rPh sb="0" eb="2">
      <t>ケイエイ</t>
    </rPh>
    <rPh sb="6" eb="8">
      <t>イチブ</t>
    </rPh>
    <rPh sb="8" eb="9">
      <t>マタ</t>
    </rPh>
    <rPh sb="10" eb="12">
      <t>ゼンブ</t>
    </rPh>
    <rPh sb="16" eb="18">
      <t>イジョウ</t>
    </rPh>
    <rPh sb="19" eb="21">
      <t>テイゲン</t>
    </rPh>
    <phoneticPr fontId="2"/>
  </si>
  <si>
    <t>令和８年度　スマート農業機械等導入緊急対策事業　要望調査表</t>
    <rPh sb="0" eb="2">
      <t>レイワ</t>
    </rPh>
    <rPh sb="10" eb="21">
      <t>ノウギョウキカイトウドウニュウキンキュウタイサク</t>
    </rPh>
    <rPh sb="21" eb="23">
      <t>ジギョウ</t>
    </rPh>
    <rPh sb="24" eb="26">
      <t>ヨウボウ</t>
    </rPh>
    <rPh sb="26" eb="28">
      <t>チョウサ</t>
    </rPh>
    <rPh sb="28" eb="2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</si>
</sst>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;[Red]\-#,##0\ "/>
    <numFmt numFmtId="177" formatCode="#,##0_);[Red]\(#,##0\)"/>
    <numFmt numFmtId="178" formatCode="m/d;@"/>
    <numFmt numFmtId="179" formatCode="0_);[Red]\(0\)"/>
    <numFmt numFmtId="180" formatCode="0.0"/>
    <numFmt numFmtId="181" formatCode="0_ "/>
    <numFmt numFmtId="182" formatCode="0.0_);[Red]\(0.0\)"/>
    <numFmt numFmtId="183" formatCode="0.00_);[Red]\(0.0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wrapText="1"/>
    </xf>
    <xf numFmtId="176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176" fontId="3" fillId="0" borderId="8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8" fontId="3" fillId="0" borderId="8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177" fontId="4" fillId="4" borderId="8" xfId="0" applyNumberFormat="1" applyFont="1" applyFill="1" applyBorder="1" applyAlignment="1">
      <alignment vertical="center" shrinkToFit="1"/>
    </xf>
    <xf numFmtId="177" fontId="4" fillId="4" borderId="11" xfId="0" applyNumberFormat="1" applyFont="1" applyFill="1" applyBorder="1" applyAlignment="1">
      <alignment vertical="center" shrinkToFit="1"/>
    </xf>
    <xf numFmtId="0" fontId="3" fillId="4" borderId="11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3" xfId="0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textRotation="255"/>
    </xf>
    <xf numFmtId="178" fontId="3" fillId="0" borderId="24" xfId="0" applyNumberFormat="1" applyFont="1" applyBorder="1" applyAlignment="1">
      <alignment horizontal="center" vertical="center" wrapText="1" shrinkToFit="1"/>
    </xf>
    <xf numFmtId="178" fontId="3" fillId="0" borderId="25" xfId="0" applyNumberFormat="1" applyFont="1" applyBorder="1" applyAlignment="1">
      <alignment horizontal="center" vertical="center" wrapText="1" shrinkToFit="1"/>
    </xf>
    <xf numFmtId="178" fontId="3" fillId="0" borderId="26" xfId="0" applyNumberFormat="1" applyFont="1" applyBorder="1" applyAlignment="1">
      <alignment horizontal="center" vertical="center" wrapText="1" shrinkToFit="1"/>
    </xf>
    <xf numFmtId="178" fontId="3" fillId="0" borderId="27" xfId="0" applyNumberFormat="1" applyFont="1" applyBorder="1" applyAlignment="1">
      <alignment horizontal="center" vertical="center" wrapText="1" shrinkToFit="1"/>
    </xf>
    <xf numFmtId="178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3" fillId="3" borderId="0" xfId="0" applyFont="1" applyFill="1" applyAlignment="1">
      <alignment vertical="center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5" borderId="11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 shrinkToFit="1"/>
    </xf>
    <xf numFmtId="0" fontId="7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9" fontId="3" fillId="6" borderId="10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79" fontId="3" fillId="0" borderId="4" xfId="0" applyNumberFormat="1" applyFont="1" applyBorder="1" applyAlignment="1">
      <alignment horizontal="center" vertical="center" wrapText="1" shrinkToFit="1"/>
    </xf>
    <xf numFmtId="179" fontId="3" fillId="0" borderId="15" xfId="0" applyNumberFormat="1" applyFont="1" applyBorder="1" applyAlignment="1">
      <alignment horizontal="center" vertical="center" wrapText="1" shrinkToFit="1"/>
    </xf>
    <xf numFmtId="179" fontId="3" fillId="0" borderId="6" xfId="0" applyNumberFormat="1" applyFont="1" applyBorder="1" applyAlignment="1">
      <alignment horizontal="center" vertical="center" wrapText="1" shrinkToFit="1"/>
    </xf>
    <xf numFmtId="179" fontId="3" fillId="0" borderId="11" xfId="0" applyNumberFormat="1" applyFont="1" applyBorder="1" applyAlignment="1">
      <alignment vertical="center" shrinkToFit="1"/>
    </xf>
    <xf numFmtId="179" fontId="3" fillId="5" borderId="9" xfId="0" applyNumberFormat="1" applyFont="1" applyFill="1" applyBorder="1" applyAlignment="1">
      <alignment horizontal="center" vertical="center" shrinkToFit="1"/>
    </xf>
    <xf numFmtId="179" fontId="3" fillId="5" borderId="31" xfId="0" applyNumberFormat="1" applyFont="1" applyFill="1" applyBorder="1" applyAlignment="1">
      <alignment horizontal="center" vertical="center" shrinkToFit="1"/>
    </xf>
    <xf numFmtId="179" fontId="3" fillId="5" borderId="12" xfId="0" applyNumberFormat="1" applyFont="1" applyFill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 shrinkToFit="1"/>
    </xf>
    <xf numFmtId="180" fontId="3" fillId="0" borderId="24" xfId="0" applyNumberFormat="1" applyFont="1" applyBorder="1" applyAlignment="1">
      <alignment horizontal="center" vertical="center" wrapText="1" shrinkToFit="1"/>
    </xf>
    <xf numFmtId="179" fontId="3" fillId="5" borderId="19" xfId="0" applyNumberFormat="1" applyFont="1" applyFill="1" applyBorder="1" applyAlignment="1">
      <alignment horizontal="center" vertical="center" shrinkToFit="1"/>
    </xf>
    <xf numFmtId="0" fontId="3" fillId="6" borderId="19" xfId="0" applyFont="1" applyFill="1" applyBorder="1" applyAlignment="1">
      <alignment horizontal="center" vertical="center" shrinkToFit="1"/>
    </xf>
    <xf numFmtId="181" fontId="3" fillId="5" borderId="24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horizontal="center" vertical="center" wrapText="1" shrinkToFit="1"/>
    </xf>
    <xf numFmtId="0" fontId="3" fillId="4" borderId="32" xfId="0" applyFont="1" applyFill="1" applyBorder="1" applyAlignment="1">
      <alignment vertical="center"/>
    </xf>
    <xf numFmtId="0" fontId="3" fillId="0" borderId="3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8" fontId="3" fillId="0" borderId="23" xfId="1" applyFont="1" applyFill="1" applyBorder="1" applyAlignment="1">
      <alignment horizontal="center" vertical="center" wrapText="1"/>
    </xf>
    <xf numFmtId="38" fontId="7" fillId="0" borderId="23" xfId="1" applyFont="1" applyFill="1" applyBorder="1" applyAlignment="1">
      <alignment horizontal="center" vertical="center" wrapText="1"/>
    </xf>
    <xf numFmtId="38" fontId="3" fillId="0" borderId="29" xfId="1" applyFont="1" applyFill="1" applyBorder="1" applyAlignment="1">
      <alignment horizontal="center" vertical="center" wrapText="1"/>
    </xf>
    <xf numFmtId="38" fontId="3" fillId="0" borderId="34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textRotation="255" wrapText="1"/>
    </xf>
    <xf numFmtId="0" fontId="3" fillId="0" borderId="9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176" fontId="3" fillId="7" borderId="10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 shrinkToFit="1"/>
    </xf>
    <xf numFmtId="177" fontId="4" fillId="4" borderId="17" xfId="0" applyNumberFormat="1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182" fontId="3" fillId="0" borderId="4" xfId="0" applyNumberFormat="1" applyFont="1" applyBorder="1" applyAlignment="1">
      <alignment horizontal="center" vertical="center" wrapText="1" shrinkToFit="1"/>
    </xf>
    <xf numFmtId="183" fontId="3" fillId="0" borderId="4" xfId="0" applyNumberFormat="1" applyFont="1" applyBorder="1" applyAlignment="1">
      <alignment horizontal="center" vertical="center" wrapText="1" shrinkToFit="1"/>
    </xf>
    <xf numFmtId="38" fontId="3" fillId="0" borderId="4" xfId="1" applyFont="1" applyFill="1" applyBorder="1" applyAlignment="1">
      <alignment horizontal="center" vertical="center" wrapText="1" shrinkToFit="1"/>
    </xf>
    <xf numFmtId="182" fontId="3" fillId="0" borderId="1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 textRotation="255" wrapText="1"/>
    </xf>
    <xf numFmtId="0" fontId="0" fillId="2" borderId="18" xfId="0" applyFill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textRotation="255" wrapText="1"/>
    </xf>
    <xf numFmtId="0" fontId="3" fillId="5" borderId="28" xfId="0" applyFont="1" applyFill="1" applyBorder="1" applyAlignment="1">
      <alignment horizontal="center" vertical="center" textRotation="255" wrapText="1"/>
    </xf>
    <xf numFmtId="0" fontId="3" fillId="5" borderId="41" xfId="0" applyFont="1" applyFill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textRotation="255" wrapText="1"/>
    </xf>
    <xf numFmtId="0" fontId="3" fillId="2" borderId="50" xfId="0" applyFont="1" applyFill="1" applyBorder="1" applyAlignment="1">
      <alignment horizontal="center" vertical="center" textRotation="255" wrapText="1"/>
    </xf>
    <xf numFmtId="0" fontId="3" fillId="2" borderId="56" xfId="0" applyFont="1" applyFill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textRotation="255" wrapText="1"/>
    </xf>
    <xf numFmtId="0" fontId="3" fillId="2" borderId="28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textRotation="255" wrapText="1"/>
    </xf>
    <xf numFmtId="0" fontId="3" fillId="5" borderId="40" xfId="0" applyFont="1" applyFill="1" applyBorder="1" applyAlignment="1">
      <alignment horizontal="center" vertical="center" textRotation="255"/>
    </xf>
    <xf numFmtId="0" fontId="3" fillId="5" borderId="18" xfId="0" applyFont="1" applyFill="1" applyBorder="1" applyAlignment="1">
      <alignment horizontal="center" vertical="center" textRotation="255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textRotation="255" wrapText="1"/>
    </xf>
    <xf numFmtId="0" fontId="3" fillId="5" borderId="20" xfId="0" applyFont="1" applyFill="1" applyBorder="1" applyAlignment="1">
      <alignment horizontal="center" vertical="center" textRotation="255" wrapText="1"/>
    </xf>
    <xf numFmtId="0" fontId="3" fillId="0" borderId="26" xfId="0" applyFont="1" applyBorder="1" applyAlignment="1">
      <alignment vertical="center" textRotation="255" wrapText="1"/>
    </xf>
    <xf numFmtId="0" fontId="3" fillId="0" borderId="41" xfId="0" applyFont="1" applyBorder="1" applyAlignment="1">
      <alignment vertical="center" textRotation="255" wrapText="1"/>
    </xf>
    <xf numFmtId="0" fontId="3" fillId="0" borderId="40" xfId="0" applyFont="1" applyBorder="1" applyAlignment="1">
      <alignment horizontal="center" vertical="center" textRotation="255" wrapText="1"/>
    </xf>
    <xf numFmtId="0" fontId="3" fillId="2" borderId="5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textRotation="255"/>
    </xf>
    <xf numFmtId="0" fontId="3" fillId="6" borderId="42" xfId="0" applyFont="1" applyFill="1" applyBorder="1" applyAlignment="1">
      <alignment horizontal="center" vertical="center" textRotation="255"/>
    </xf>
    <xf numFmtId="0" fontId="3" fillId="6" borderId="43" xfId="0" applyFont="1" applyFill="1" applyBorder="1" applyAlignment="1">
      <alignment horizontal="center" vertical="center" textRotation="255"/>
    </xf>
    <xf numFmtId="0" fontId="7" fillId="2" borderId="39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5" borderId="28" xfId="0" applyFont="1" applyFill="1" applyBorder="1" applyAlignment="1">
      <alignment horizontal="center" vertical="center" textRotation="255"/>
    </xf>
    <xf numFmtId="0" fontId="3" fillId="5" borderId="41" xfId="0" applyFont="1" applyFill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vertical="center" textRotation="255"/>
    </xf>
    <xf numFmtId="0" fontId="3" fillId="0" borderId="41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 wrapText="1"/>
    </xf>
    <xf numFmtId="0" fontId="3" fillId="0" borderId="9" xfId="0" applyFont="1" applyBorder="1" applyAlignment="1">
      <alignment vertical="center" textRotation="255"/>
    </xf>
    <xf numFmtId="0" fontId="3" fillId="0" borderId="12" xfId="0" applyFont="1" applyBorder="1" applyAlignment="1">
      <alignment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810895</xdr:colOff>
      <xdr:row>0</xdr:row>
      <xdr:rowOff>172720</xdr:rowOff>
    </xdr:from>
    <xdr:to>
      <xdr:col>11</xdr:col>
      <xdr:colOff>12700</xdr:colOff>
      <xdr:row>2</xdr:row>
      <xdr:rowOff>208280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F02E926-EACB-3A6A-06B8-EBA3268820C1}"/>
            </a:ext>
          </a:extLst>
        </xdr:cNvPr>
        <xdr:cNvSpPr/>
      </xdr:nvSpPr>
      <xdr:spPr bwMode="auto">
        <a:xfrm>
          <a:off x="7122795" y="172720"/>
          <a:ext cx="1627505" cy="391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/>
            <a:t>いずれか１つを選択</a:t>
          </a:r>
        </a:p>
      </xdr:txBody>
    </xdr:sp>
    <xdr:clientData/>
  </xdr:twoCellAnchor>
  <xdr:twoCellAnchor>
    <xdr:from>
      <xdr:col>9</xdr:col>
      <xdr:colOff>320040</xdr:colOff>
      <xdr:row>2</xdr:row>
      <xdr:rowOff>205740</xdr:rowOff>
    </xdr:from>
    <xdr:to>
      <xdr:col>10</xdr:col>
      <xdr:colOff>53340</xdr:colOff>
      <xdr:row>5</xdr:row>
      <xdr:rowOff>99060</xdr:rowOff>
    </xdr:to>
    <xdr:cxnSp macro="">
      <xdr:nvCxnSpPr>
        <xdr:cNvPr id="25975" name="直線矢印コネクタ 6">
          <a:extLst>
            <a:ext uri="{FF2B5EF4-FFF2-40B4-BE49-F238E27FC236}">
              <a16:creationId xmlns:a16="http://schemas.microsoft.com/office/drawing/2014/main" id="{A841A188-55AC-6BC7-454B-21C7CFEA85AF}"/>
            </a:ext>
          </a:extLst>
        </xdr:cNvPr>
        <xdr:cNvCxnSpPr>
          <a:cxnSpLocks noChangeShapeType="1"/>
          <a:stCxn id="5" idx="2"/>
        </xdr:cNvCxnSpPr>
      </xdr:nvCxnSpPr>
      <xdr:spPr bwMode="auto">
        <a:xfrm flipH="1">
          <a:off x="7551420" y="571500"/>
          <a:ext cx="213360" cy="51816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243840</xdr:colOff>
      <xdr:row>2</xdr:row>
      <xdr:rowOff>205740</xdr:rowOff>
    </xdr:from>
    <xdr:to>
      <xdr:col>10</xdr:col>
      <xdr:colOff>53340</xdr:colOff>
      <xdr:row>5</xdr:row>
      <xdr:rowOff>76200</xdr:rowOff>
    </xdr:to>
    <xdr:cxnSp macro="">
      <xdr:nvCxnSpPr>
        <xdr:cNvPr id="25976" name="直線矢印コネクタ 8">
          <a:extLst>
            <a:ext uri="{FF2B5EF4-FFF2-40B4-BE49-F238E27FC236}">
              <a16:creationId xmlns:a16="http://schemas.microsoft.com/office/drawing/2014/main" id="{930AA897-D737-3845-1A2C-DAA19C14C581}"/>
            </a:ext>
          </a:extLst>
        </xdr:cNvPr>
        <xdr:cNvCxnSpPr>
          <a:cxnSpLocks noChangeShapeType="1"/>
          <a:stCxn id="5" idx="2"/>
        </xdr:cNvCxnSpPr>
      </xdr:nvCxnSpPr>
      <xdr:spPr bwMode="auto">
        <a:xfrm flipH="1">
          <a:off x="5989320" y="571500"/>
          <a:ext cx="1775460" cy="495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810895</xdr:colOff>
      <xdr:row>0</xdr:row>
      <xdr:rowOff>172720</xdr:rowOff>
    </xdr:from>
    <xdr:to>
      <xdr:col>11</xdr:col>
      <xdr:colOff>12700</xdr:colOff>
      <xdr:row>2</xdr:row>
      <xdr:rowOff>208280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443524-039D-2EF7-D145-6DE8B6931F06}"/>
            </a:ext>
          </a:extLst>
        </xdr:cNvPr>
        <xdr:cNvSpPr/>
      </xdr:nvSpPr>
      <xdr:spPr bwMode="auto">
        <a:xfrm>
          <a:off x="6965950" y="168910"/>
          <a:ext cx="1613535" cy="4051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/>
            <a:t>いずれか１つを選択</a:t>
          </a:r>
        </a:p>
      </xdr:txBody>
    </xdr:sp>
    <xdr:clientData/>
  </xdr:twoCellAnchor>
  <xdr:twoCellAnchor>
    <xdr:from>
      <xdr:col>9</xdr:col>
      <xdr:colOff>320040</xdr:colOff>
      <xdr:row>2</xdr:row>
      <xdr:rowOff>205740</xdr:rowOff>
    </xdr:from>
    <xdr:to>
      <xdr:col>10</xdr:col>
      <xdr:colOff>53340</xdr:colOff>
      <xdr:row>5</xdr:row>
      <xdr:rowOff>99060</xdr:rowOff>
    </xdr:to>
    <xdr:cxnSp macro="">
      <xdr:nvCxnSpPr>
        <xdr:cNvPr id="27717" name="直線矢印コネクタ 2">
          <a:extLst>
            <a:ext uri="{FF2B5EF4-FFF2-40B4-BE49-F238E27FC236}">
              <a16:creationId xmlns:a16="http://schemas.microsoft.com/office/drawing/2014/main" id="{76867957-32DD-802C-5BE4-067BA1F2B46A}"/>
            </a:ext>
          </a:extLst>
        </xdr:cNvPr>
        <xdr:cNvCxnSpPr>
          <a:cxnSpLocks noChangeShapeType="1"/>
          <a:stCxn id="2" idx="2"/>
        </xdr:cNvCxnSpPr>
      </xdr:nvCxnSpPr>
      <xdr:spPr bwMode="auto">
        <a:xfrm flipH="1">
          <a:off x="7551420" y="571500"/>
          <a:ext cx="213360" cy="51816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243840</xdr:colOff>
      <xdr:row>2</xdr:row>
      <xdr:rowOff>205740</xdr:rowOff>
    </xdr:from>
    <xdr:to>
      <xdr:col>10</xdr:col>
      <xdr:colOff>53340</xdr:colOff>
      <xdr:row>5</xdr:row>
      <xdr:rowOff>76200</xdr:rowOff>
    </xdr:to>
    <xdr:cxnSp macro="">
      <xdr:nvCxnSpPr>
        <xdr:cNvPr id="27718" name="直線矢印コネクタ 3">
          <a:extLst>
            <a:ext uri="{FF2B5EF4-FFF2-40B4-BE49-F238E27FC236}">
              <a16:creationId xmlns:a16="http://schemas.microsoft.com/office/drawing/2014/main" id="{21F02485-498B-AB9C-1B00-F3CD54DECF4C}"/>
            </a:ext>
          </a:extLst>
        </xdr:cNvPr>
        <xdr:cNvCxnSpPr>
          <a:cxnSpLocks noChangeShapeType="1"/>
          <a:stCxn id="2" idx="2"/>
        </xdr:cNvCxnSpPr>
      </xdr:nvCxnSpPr>
      <xdr:spPr bwMode="auto">
        <a:xfrm flipH="1">
          <a:off x="5989320" y="571500"/>
          <a:ext cx="1775460" cy="495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showGridLines="0" tabSelected="1" view="pageBreakPreview" topLeftCell="I1" zoomScale="75" zoomScaleNormal="75" zoomScaleSheetLayoutView="75" workbookViewId="0">
      <pane ySplit="9" topLeftCell="A10" activePane="bottomLeft" state="frozen"/>
      <selection pane="bottomLeft" activeCell="AC10" sqref="AC10"/>
    </sheetView>
  </sheetViews>
  <sheetFormatPr defaultColWidth="9" defaultRowHeight="13.2"/>
  <cols>
    <col min="1" max="4" width="10.6640625" style="3" customWidth="1"/>
    <col min="5" max="5" width="9.77734375" style="3" customWidth="1"/>
    <col min="6" max="7" width="15.6640625" style="3" customWidth="1"/>
    <col min="8" max="8" width="5.88671875" style="3" customWidth="1"/>
    <col min="9" max="9" width="15.77734375" style="3" customWidth="1"/>
    <col min="10" max="10" width="7" style="3" customWidth="1"/>
    <col min="11" max="11" width="12.33203125" style="3" customWidth="1"/>
    <col min="12" max="12" width="8.21875" style="3" customWidth="1"/>
    <col min="13" max="13" width="7.44140625" style="3" customWidth="1"/>
    <col min="14" max="14" width="9.6640625" style="3" customWidth="1"/>
    <col min="15" max="17" width="8.6640625" style="3" customWidth="1"/>
    <col min="18" max="18" width="20.33203125" style="3" customWidth="1"/>
    <col min="19" max="19" width="11.44140625" style="3" customWidth="1"/>
    <col min="20" max="20" width="7.109375" style="3" customWidth="1"/>
    <col min="21" max="24" width="14.44140625" style="3" customWidth="1"/>
    <col min="25" max="25" width="4.6640625" style="3" customWidth="1"/>
    <col min="26" max="26" width="7.88671875" style="3" customWidth="1"/>
    <col min="27" max="28" width="20.88671875" style="3" customWidth="1"/>
    <col min="29" max="30" width="9.6640625" style="3" customWidth="1"/>
    <col min="31" max="31" width="10.6640625" style="3" customWidth="1"/>
    <col min="32" max="32" width="11.21875" style="3" customWidth="1"/>
    <col min="33" max="33" width="11.6640625" style="3" customWidth="1"/>
    <col min="34" max="34" width="6.109375" style="3" customWidth="1"/>
    <col min="35" max="35" width="5" style="3" customWidth="1"/>
    <col min="36" max="42" width="25.6640625" style="3" customWidth="1"/>
    <col min="43" max="43" width="9" style="3"/>
    <col min="44" max="45" width="11.21875" style="57" customWidth="1"/>
    <col min="46" max="47" width="11.21875" style="3" customWidth="1"/>
    <col min="48" max="50" width="11.21875" style="57" customWidth="1"/>
    <col min="51" max="16384" width="9" style="3"/>
  </cols>
  <sheetData>
    <row r="1" spans="1:50" ht="14.4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50" ht="14.4">
      <c r="A2" s="1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50" ht="19.2">
      <c r="A3" s="1"/>
      <c r="B3" s="4" t="s">
        <v>94</v>
      </c>
      <c r="C3" s="5"/>
      <c r="D3" s="5"/>
      <c r="E3" s="5"/>
      <c r="F3" s="5"/>
      <c r="G3" s="1"/>
      <c r="H3" s="1"/>
      <c r="I3" s="1"/>
      <c r="J3" s="1"/>
      <c r="K3" s="41"/>
      <c r="L3" s="41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50" ht="13.8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50" ht="16.5" customHeight="1">
      <c r="A5" s="202" t="s">
        <v>4</v>
      </c>
      <c r="B5" s="214" t="s">
        <v>68</v>
      </c>
      <c r="C5" s="166"/>
      <c r="D5" s="215"/>
      <c r="E5" s="165" t="s">
        <v>12</v>
      </c>
      <c r="F5" s="166"/>
      <c r="G5" s="166"/>
      <c r="H5" s="166"/>
      <c r="I5" s="166"/>
      <c r="J5" s="166"/>
      <c r="K5" s="210" t="s">
        <v>69</v>
      </c>
      <c r="L5" s="211"/>
      <c r="M5" s="211"/>
      <c r="N5" s="211"/>
      <c r="O5" s="211"/>
      <c r="P5" s="211"/>
      <c r="Q5" s="211"/>
      <c r="R5" s="211"/>
      <c r="S5" s="211"/>
      <c r="T5" s="211"/>
      <c r="U5" s="175" t="s">
        <v>14</v>
      </c>
      <c r="V5" s="176"/>
      <c r="W5" s="176"/>
      <c r="X5" s="176"/>
      <c r="Y5" s="176"/>
      <c r="Z5" s="176"/>
      <c r="AA5" s="175" t="s">
        <v>57</v>
      </c>
      <c r="AB5" s="176"/>
      <c r="AC5" s="176"/>
      <c r="AD5" s="176"/>
      <c r="AE5" s="176"/>
      <c r="AF5" s="176"/>
      <c r="AG5" s="177"/>
      <c r="AH5" s="199" t="s">
        <v>58</v>
      </c>
      <c r="AI5" s="87"/>
      <c r="AJ5" s="87"/>
      <c r="AK5" s="87"/>
      <c r="AL5" s="87"/>
      <c r="AM5" s="87"/>
      <c r="AN5" s="87"/>
      <c r="AO5" s="87"/>
      <c r="AP5" s="87"/>
      <c r="AR5" s="187" t="s">
        <v>43</v>
      </c>
      <c r="AS5" s="188"/>
      <c r="AT5" s="188"/>
      <c r="AU5" s="188"/>
      <c r="AV5" s="188"/>
      <c r="AW5" s="188"/>
      <c r="AX5" s="189"/>
    </row>
    <row r="6" spans="1:50" ht="16.5" customHeight="1">
      <c r="A6" s="203"/>
      <c r="B6" s="208" t="s">
        <v>0</v>
      </c>
      <c r="C6" s="208" t="s">
        <v>17</v>
      </c>
      <c r="D6" s="216" t="s">
        <v>44</v>
      </c>
      <c r="E6" s="205" t="s">
        <v>13</v>
      </c>
      <c r="F6" s="155" t="s">
        <v>8</v>
      </c>
      <c r="G6" s="178" t="s">
        <v>53</v>
      </c>
      <c r="H6" s="181" t="s">
        <v>62</v>
      </c>
      <c r="I6" s="178" t="s">
        <v>54</v>
      </c>
      <c r="J6" s="162" t="s">
        <v>62</v>
      </c>
      <c r="K6" s="159" t="s">
        <v>55</v>
      </c>
      <c r="L6" s="160"/>
      <c r="M6" s="161"/>
      <c r="N6" s="95" t="s">
        <v>56</v>
      </c>
      <c r="O6" s="162" t="s">
        <v>48</v>
      </c>
      <c r="P6" s="58" t="s">
        <v>56</v>
      </c>
      <c r="Q6" s="162" t="s">
        <v>48</v>
      </c>
      <c r="R6" s="171" t="s">
        <v>68</v>
      </c>
      <c r="S6" s="171"/>
      <c r="T6" s="170"/>
      <c r="U6" s="159" t="s">
        <v>55</v>
      </c>
      <c r="V6" s="160"/>
      <c r="W6" s="160"/>
      <c r="X6" s="161"/>
      <c r="Y6" s="220" t="s">
        <v>9</v>
      </c>
      <c r="Z6" s="223" t="s">
        <v>65</v>
      </c>
      <c r="AA6" s="172" t="s">
        <v>57</v>
      </c>
      <c r="AB6" s="170" t="s">
        <v>55</v>
      </c>
      <c r="AC6" s="160"/>
      <c r="AD6" s="160"/>
      <c r="AE6" s="161"/>
      <c r="AF6" s="155" t="s">
        <v>66</v>
      </c>
      <c r="AG6" s="129" t="s">
        <v>55</v>
      </c>
      <c r="AH6" s="200"/>
      <c r="AI6" s="88"/>
      <c r="AJ6" s="88"/>
      <c r="AK6" s="88"/>
      <c r="AL6" s="88"/>
      <c r="AM6" s="88"/>
      <c r="AN6" s="88"/>
      <c r="AO6" s="88"/>
      <c r="AP6" s="88"/>
      <c r="AR6" s="190"/>
      <c r="AS6" s="191"/>
      <c r="AT6" s="191"/>
      <c r="AU6" s="191"/>
      <c r="AV6" s="191"/>
      <c r="AW6" s="191"/>
      <c r="AX6" s="192"/>
    </row>
    <row r="7" spans="1:50" ht="25.5" customHeight="1" thickBot="1">
      <c r="A7" s="203"/>
      <c r="B7" s="208"/>
      <c r="C7" s="208"/>
      <c r="D7" s="216"/>
      <c r="E7" s="206"/>
      <c r="F7" s="208"/>
      <c r="G7" s="179"/>
      <c r="H7" s="182"/>
      <c r="I7" s="179"/>
      <c r="J7" s="218"/>
      <c r="K7" s="212" t="s">
        <v>1</v>
      </c>
      <c r="L7" s="155" t="s">
        <v>59</v>
      </c>
      <c r="M7" s="155" t="s">
        <v>60</v>
      </c>
      <c r="N7" s="157" t="s">
        <v>64</v>
      </c>
      <c r="O7" s="163"/>
      <c r="P7" s="157" t="s">
        <v>63</v>
      </c>
      <c r="Q7" s="163"/>
      <c r="R7" s="155" t="s">
        <v>30</v>
      </c>
      <c r="S7" s="155" t="s">
        <v>31</v>
      </c>
      <c r="T7" s="168" t="s">
        <v>32</v>
      </c>
      <c r="U7" s="159" t="s">
        <v>67</v>
      </c>
      <c r="V7" s="161"/>
      <c r="W7" s="171" t="s">
        <v>11</v>
      </c>
      <c r="X7" s="171"/>
      <c r="Y7" s="221"/>
      <c r="Z7" s="224"/>
      <c r="AA7" s="173"/>
      <c r="AB7" s="168" t="s">
        <v>61</v>
      </c>
      <c r="AC7" s="155" t="s">
        <v>15</v>
      </c>
      <c r="AD7" s="155" t="s">
        <v>16</v>
      </c>
      <c r="AE7" s="195" t="s">
        <v>49</v>
      </c>
      <c r="AF7" s="197"/>
      <c r="AG7" s="193" t="s">
        <v>48</v>
      </c>
      <c r="AH7" s="200"/>
      <c r="AI7" s="88"/>
      <c r="AJ7" s="88"/>
      <c r="AK7" s="88"/>
      <c r="AL7" s="88"/>
      <c r="AM7" s="88"/>
      <c r="AN7" s="88"/>
      <c r="AO7" s="88"/>
      <c r="AP7" s="88"/>
      <c r="AR7" s="190"/>
      <c r="AS7" s="191"/>
      <c r="AT7" s="191"/>
      <c r="AU7" s="191"/>
      <c r="AV7" s="191"/>
      <c r="AW7" s="191"/>
      <c r="AX7" s="192"/>
    </row>
    <row r="8" spans="1:50" ht="145.80000000000001" customHeight="1" thickBot="1">
      <c r="A8" s="204"/>
      <c r="B8" s="209"/>
      <c r="C8" s="209"/>
      <c r="D8" s="217"/>
      <c r="E8" s="207"/>
      <c r="F8" s="209"/>
      <c r="G8" s="180"/>
      <c r="H8" s="183"/>
      <c r="I8" s="180"/>
      <c r="J8" s="219"/>
      <c r="K8" s="213"/>
      <c r="L8" s="156"/>
      <c r="M8" s="156"/>
      <c r="N8" s="158"/>
      <c r="O8" s="164"/>
      <c r="P8" s="158"/>
      <c r="Q8" s="164"/>
      <c r="R8" s="167"/>
      <c r="S8" s="167"/>
      <c r="T8" s="169"/>
      <c r="U8" s="128" t="s">
        <v>3</v>
      </c>
      <c r="V8" s="86" t="s">
        <v>6</v>
      </c>
      <c r="W8" s="76" t="s">
        <v>2</v>
      </c>
      <c r="X8" s="76" t="s">
        <v>47</v>
      </c>
      <c r="Y8" s="222"/>
      <c r="Z8" s="225"/>
      <c r="AA8" s="174"/>
      <c r="AB8" s="169"/>
      <c r="AC8" s="167"/>
      <c r="AD8" s="167"/>
      <c r="AE8" s="196"/>
      <c r="AF8" s="167"/>
      <c r="AG8" s="194"/>
      <c r="AH8" s="201"/>
      <c r="AI8" s="88"/>
      <c r="AJ8" s="88"/>
      <c r="AK8" s="88"/>
      <c r="AL8" s="88"/>
      <c r="AM8" s="88"/>
      <c r="AN8" s="88"/>
      <c r="AO8" s="88"/>
      <c r="AP8" s="88"/>
      <c r="AR8" s="184" t="s">
        <v>42</v>
      </c>
      <c r="AS8" s="184" t="s">
        <v>38</v>
      </c>
      <c r="AT8" s="185"/>
      <c r="AU8" s="186"/>
      <c r="AV8" s="184" t="s">
        <v>39</v>
      </c>
      <c r="AW8" s="185"/>
      <c r="AX8" s="186"/>
    </row>
    <row r="9" spans="1:50" s="1" customFormat="1" ht="36" customHeight="1" thickBot="1">
      <c r="A9" s="50" t="s">
        <v>7</v>
      </c>
      <c r="B9" s="51"/>
      <c r="C9" s="51"/>
      <c r="D9" s="51"/>
      <c r="E9" s="50"/>
      <c r="F9" s="51"/>
      <c r="G9" s="103"/>
      <c r="H9" s="92"/>
      <c r="I9" s="103"/>
      <c r="J9" s="94"/>
      <c r="K9" s="50"/>
      <c r="L9" s="51"/>
      <c r="M9" s="51"/>
      <c r="N9" s="102"/>
      <c r="O9" s="94"/>
      <c r="P9" s="102"/>
      <c r="Q9" s="94"/>
      <c r="R9" s="52"/>
      <c r="S9" s="143">
        <f>SUBTOTAL(9,S10:S18)</f>
        <v>0</v>
      </c>
      <c r="T9" s="142"/>
      <c r="U9" s="53">
        <f>SUBTOTAL(9,U10:U18)</f>
        <v>0</v>
      </c>
      <c r="V9" s="54">
        <f>SUBTOTAL(9,V10:V18)</f>
        <v>0</v>
      </c>
      <c r="W9" s="54">
        <f>SUBTOTAL(9,W10:W18)</f>
        <v>0</v>
      </c>
      <c r="X9" s="54">
        <f>SUBTOTAL(9,X10:X18)</f>
        <v>0</v>
      </c>
      <c r="Y9" s="56"/>
      <c r="Z9" s="136"/>
      <c r="AA9" s="118"/>
      <c r="AB9" s="120"/>
      <c r="AC9" s="55"/>
      <c r="AD9" s="55"/>
      <c r="AE9" s="56"/>
      <c r="AF9" s="56"/>
      <c r="AG9" s="93"/>
      <c r="AH9" s="99"/>
      <c r="AJ9" s="89"/>
      <c r="AK9" s="89"/>
      <c r="AL9" s="89"/>
      <c r="AM9" s="89"/>
      <c r="AN9" s="89"/>
      <c r="AO9" s="89"/>
      <c r="AP9" s="89"/>
      <c r="AR9" s="198"/>
      <c r="AS9" s="70" t="s">
        <v>35</v>
      </c>
      <c r="AT9" s="71" t="s">
        <v>36</v>
      </c>
      <c r="AU9" s="25" t="s">
        <v>40</v>
      </c>
      <c r="AV9" s="72" t="s">
        <v>34</v>
      </c>
      <c r="AW9" s="71" t="s">
        <v>37</v>
      </c>
      <c r="AX9" s="25" t="s">
        <v>41</v>
      </c>
    </row>
    <row r="10" spans="1:50" ht="60" customHeight="1">
      <c r="A10" s="38"/>
      <c r="B10" s="6"/>
      <c r="C10" s="6"/>
      <c r="D10" s="6"/>
      <c r="E10" s="26"/>
      <c r="F10" s="7"/>
      <c r="G10" s="112"/>
      <c r="H10" s="117">
        <f>IF(G10="〇",2,0)</f>
        <v>0</v>
      </c>
      <c r="I10" s="112"/>
      <c r="J10" s="117">
        <f t="shared" ref="J10:J18" si="0">IF(I10="〇",2,0)</f>
        <v>0</v>
      </c>
      <c r="K10" s="131"/>
      <c r="L10" s="8"/>
      <c r="M10" s="138"/>
      <c r="N10" s="112"/>
      <c r="O10" s="117">
        <f>IF(N10="〇",2,0)</f>
        <v>0</v>
      </c>
      <c r="P10" s="112"/>
      <c r="Q10" s="117">
        <f>IF(P10="〇",1,0)</f>
        <v>0</v>
      </c>
      <c r="R10" s="9"/>
      <c r="S10" s="22"/>
      <c r="T10" s="123"/>
      <c r="U10" s="10"/>
      <c r="V10" s="11"/>
      <c r="W10" s="11"/>
      <c r="X10" s="11"/>
      <c r="Y10" s="83"/>
      <c r="Z10" s="75" t="e">
        <f>IF(W10/V10&lt;=0.5,"OK","ｵｰﾊﾞｰ")</f>
        <v>#DIV/0!</v>
      </c>
      <c r="AA10" s="119"/>
      <c r="AB10" s="144"/>
      <c r="AC10" s="113"/>
      <c r="AD10" s="113"/>
      <c r="AE10" s="77"/>
      <c r="AF10" s="114" t="e">
        <f>(AD10-AC10)/AC10*(-1)*100</f>
        <v>#DIV/0!</v>
      </c>
      <c r="AG10" s="115"/>
      <c r="AH10" s="116">
        <f t="shared" ref="AH10:AH18" si="1">H10+J10+O10+Q10+AG10</f>
        <v>0</v>
      </c>
      <c r="AI10" s="90"/>
      <c r="AJ10" s="90"/>
      <c r="AK10" s="90"/>
      <c r="AL10" s="90"/>
      <c r="AM10" s="90"/>
      <c r="AN10" s="90"/>
      <c r="AO10" s="90"/>
      <c r="AP10" s="90"/>
      <c r="AR10" s="69" t="e">
        <f>IF(U10=W10+#REF!+X10,"〇","✕")</f>
        <v>#REF!</v>
      </c>
      <c r="AS10" s="68" t="e">
        <f>IF(OR(AND(#REF!=#REF!,#REF!=#REF!),AND(#REF!=#REF!,#REF!=#REF!),AND(#REF!=#REF!,#REF!=#REF!,#REF!=$S$25),AND(#REF!=#REF!,#REF!=#REF!),AND(#REF!=#REF!,OR(#REF!=#REF!,#REF!=#REF!,#REF!=#REF!))),IF(W10&lt;=V10*1/3,"〇","✕"),"")</f>
        <v>#REF!</v>
      </c>
      <c r="AT10" s="59" t="e">
        <f>IF(OR(AND(#REF!=#REF!,#REF!=#REF!),AND(#REF!=#REF!,#REF!=#REF!),AND(#REF!=#REF!,#REF!=#REF!,#REF!=$S$25),AND(#REF!=#REF!,#REF!=#REF!),AND(#REF!=#REF!,OR(#REF!=#REF!,#REF!=#REF!,#REF!=#REF!))),IF(W10+#REF!&gt;=V10*1/2,"〇","✕"),"")</f>
        <v>#REF!</v>
      </c>
      <c r="AU10" s="66" t="e">
        <f>IF(OR(AND(#REF!=#REF!,#REF!=#REF!),AND(#REF!=#REF!,#REF!=#REF!),AND(#REF!=#REF!,#REF!=#REF!,#REF!=$S$25),AND(#REF!=#REF!,#REF!=#REF!),AND(#REF!=#REF!,OR(#REF!=#REF!,#REF!=#REF!,#REF!=#REF!))),IF(X10&lt;=V10*1/2,"〇","✕"),"")</f>
        <v>#REF!</v>
      </c>
      <c r="AV10" s="68" t="e">
        <f>IF(AND(#REF!=#REF!,#REF!=#REF!,#REF!=$S$26),IF(W10&lt;=V10*1/5,"〇","×"),"")</f>
        <v>#REF!</v>
      </c>
      <c r="AW10" s="59" t="e">
        <f>IF(AND(#REF!=#REF!,#REF!=#REF!,#REF!=$S$26),IF(W10+#REF!&gt;=V10*3/10,"〇","×"),"")</f>
        <v>#REF!</v>
      </c>
      <c r="AX10" s="66" t="e">
        <f>IF(AND(#REF!=#REF!,#REF!=#REF!,#REF!=$S$26),IF(X10&lt;=V10*7/10,"〇","×"),"")</f>
        <v>#REF!</v>
      </c>
    </row>
    <row r="11" spans="1:50" ht="60" customHeight="1">
      <c r="A11" s="39"/>
      <c r="B11" s="12"/>
      <c r="C11" s="12"/>
      <c r="D11" s="12"/>
      <c r="E11" s="26"/>
      <c r="F11" s="13"/>
      <c r="G11" s="112"/>
      <c r="H11" s="117">
        <f t="shared" ref="H11:H18" si="2">IF(G11="〇",2,0)</f>
        <v>0</v>
      </c>
      <c r="I11" s="112"/>
      <c r="J11" s="117">
        <f t="shared" si="0"/>
        <v>0</v>
      </c>
      <c r="K11" s="132"/>
      <c r="L11" s="14"/>
      <c r="M11" s="139"/>
      <c r="N11" s="112"/>
      <c r="O11" s="117">
        <f t="shared" ref="O11:O18" si="3">IF(N11="〇",2,0)</f>
        <v>0</v>
      </c>
      <c r="P11" s="112"/>
      <c r="Q11" s="117">
        <f t="shared" ref="Q11:Q18" si="4">IF(P11="〇",1,0)</f>
        <v>0</v>
      </c>
      <c r="R11" s="13"/>
      <c r="S11" s="14"/>
      <c r="T11" s="74"/>
      <c r="U11" s="15"/>
      <c r="V11" s="16"/>
      <c r="W11" s="16"/>
      <c r="X11" s="16"/>
      <c r="Y11" s="83"/>
      <c r="Z11" s="75" t="e">
        <f t="shared" ref="Z11:Z18" si="5">IF(W11/V11&lt;=0.5,"OK","ｵｰﾊﾞｰ")</f>
        <v>#DIV/0!</v>
      </c>
      <c r="AA11" s="119"/>
      <c r="AB11" s="145"/>
      <c r="AC11" s="104"/>
      <c r="AD11" s="104"/>
      <c r="AE11" s="78"/>
      <c r="AF11" s="114" t="e">
        <f t="shared" ref="AF11:AF18" si="6">(AD11-AC11)/AC11*(-1)*100</f>
        <v>#DIV/0!</v>
      </c>
      <c r="AG11" s="108"/>
      <c r="AH11" s="116">
        <f t="shared" si="1"/>
        <v>0</v>
      </c>
      <c r="AI11" s="91"/>
      <c r="AJ11" s="91"/>
      <c r="AK11" s="91"/>
      <c r="AL11" s="91"/>
      <c r="AM11" s="91"/>
      <c r="AN11" s="91"/>
      <c r="AO11" s="91"/>
      <c r="AP11" s="91"/>
      <c r="AR11" s="69" t="e">
        <f>IF(U11=W11+#REF!+X11,"〇","✕")</f>
        <v>#REF!</v>
      </c>
      <c r="AS11" s="60" t="e">
        <f>IF(OR(AND(#REF!=#REF!,#REF!=#REF!),AND(#REF!=#REF!,#REF!=#REF!),AND(#REF!=#REF!,#REF!=#REF!,#REF!=$S$25),AND(#REF!=#REF!,#REF!=#REF!),AND(#REF!=#REF!,OR(#REF!=#REF!,#REF!=#REF!,#REF!=#REF!))),IF(W11&lt;=V11*1/3,"〇","✕"),"")</f>
        <v>#REF!</v>
      </c>
      <c r="AT11" s="59" t="e">
        <f>IF(OR(AND(#REF!=#REF!,#REF!=#REF!),AND(#REF!=#REF!,#REF!=#REF!),AND(#REF!=#REF!,#REF!=#REF!,#REF!=$S$25),AND(#REF!=#REF!,#REF!=#REF!),AND(#REF!=#REF!,OR(#REF!=#REF!,#REF!=#REF!,#REF!=#REF!))),IF(W11+#REF!&gt;=V11*1/2,"〇","✕"),"")</f>
        <v>#REF!</v>
      </c>
      <c r="AU11" s="66" t="e">
        <f>IF(OR(AND(#REF!=#REF!,#REF!=#REF!),AND(#REF!=#REF!,#REF!=#REF!),AND(#REF!=#REF!,#REF!=#REF!,#REF!=$S$25),AND(#REF!=#REF!,#REF!=#REF!),AND(#REF!=#REF!,OR(#REF!=#REF!,#REF!=#REF!,#REF!=#REF!))),IF(X11&lt;=V11*1/2,"〇","✕"),"")</f>
        <v>#REF!</v>
      </c>
      <c r="AV11" s="60" t="e">
        <f>IF(AND(#REF!=#REF!,#REF!=#REF!,#REF!=$S$26),IF(W11&lt;=V11*1/5,"〇","×"),"")</f>
        <v>#REF!</v>
      </c>
      <c r="AW11" s="58" t="e">
        <f>IF(AND(#REF!=#REF!,#REF!=#REF!,#REF!=$S$26),IF(W11+#REF!&gt;=V11*3/10,"〇","×"),"")</f>
        <v>#REF!</v>
      </c>
      <c r="AX11" s="61" t="e">
        <f>IF(AND(#REF!=#REF!,#REF!=#REF!,#REF!=$S$26),IF(X11&lt;=V11*7/10,"〇","×"),"")</f>
        <v>#REF!</v>
      </c>
    </row>
    <row r="12" spans="1:50" ht="60" customHeight="1">
      <c r="A12" s="39"/>
      <c r="B12" s="12"/>
      <c r="C12" s="12"/>
      <c r="D12" s="12"/>
      <c r="E12" s="26"/>
      <c r="F12" s="13"/>
      <c r="G12" s="112"/>
      <c r="H12" s="117">
        <f t="shared" si="2"/>
        <v>0</v>
      </c>
      <c r="I12" s="112"/>
      <c r="J12" s="117">
        <f t="shared" si="0"/>
        <v>0</v>
      </c>
      <c r="K12" s="132"/>
      <c r="L12" s="14"/>
      <c r="M12" s="139"/>
      <c r="N12" s="112"/>
      <c r="O12" s="117">
        <f t="shared" si="3"/>
        <v>0</v>
      </c>
      <c r="P12" s="112"/>
      <c r="Q12" s="117">
        <f t="shared" si="4"/>
        <v>0</v>
      </c>
      <c r="R12" s="13"/>
      <c r="S12" s="14"/>
      <c r="T12" s="124"/>
      <c r="U12" s="15"/>
      <c r="V12" s="16"/>
      <c r="W12" s="16"/>
      <c r="X12" s="16"/>
      <c r="Y12" s="83"/>
      <c r="Z12" s="75" t="e">
        <f t="shared" si="5"/>
        <v>#DIV/0!</v>
      </c>
      <c r="AA12" s="119"/>
      <c r="AB12" s="145"/>
      <c r="AC12" s="104"/>
      <c r="AD12" s="104"/>
      <c r="AE12" s="78"/>
      <c r="AF12" s="114" t="e">
        <f t="shared" si="6"/>
        <v>#DIV/0!</v>
      </c>
      <c r="AG12" s="108"/>
      <c r="AH12" s="116">
        <f t="shared" si="1"/>
        <v>0</v>
      </c>
      <c r="AI12" s="91"/>
      <c r="AJ12" s="91"/>
      <c r="AK12" s="91"/>
      <c r="AL12" s="91"/>
      <c r="AM12" s="91"/>
      <c r="AN12" s="91"/>
      <c r="AO12" s="91"/>
      <c r="AP12" s="91"/>
      <c r="AR12" s="69" t="e">
        <f>IF(U12=W12+#REF!+X12,"〇","✕")</f>
        <v>#REF!</v>
      </c>
      <c r="AS12" s="60" t="e">
        <f>IF(OR(AND(#REF!=#REF!,#REF!=#REF!),AND(#REF!=#REF!,#REF!=#REF!),AND(#REF!=#REF!,#REF!=#REF!,#REF!=$S$25),AND(#REF!=#REF!,#REF!=#REF!),AND(#REF!=#REF!,OR(#REF!=#REF!,#REF!=#REF!,#REF!=#REF!))),IF(W12&lt;=V12*1/3,"〇","✕"),"")</f>
        <v>#REF!</v>
      </c>
      <c r="AT12" s="59" t="e">
        <f>IF(OR(AND(#REF!=#REF!,#REF!=#REF!),AND(#REF!=#REF!,#REF!=#REF!),AND(#REF!=#REF!,#REF!=#REF!,#REF!=$S$25),AND(#REF!=#REF!,#REF!=#REF!),AND(#REF!=#REF!,OR(#REF!=#REF!,#REF!=#REF!,#REF!=#REF!))),IF(W12+#REF!&gt;=V12*1/2,"〇","✕"),"")</f>
        <v>#REF!</v>
      </c>
      <c r="AU12" s="66" t="e">
        <f>IF(OR(AND(#REF!=#REF!,#REF!=#REF!),AND(#REF!=#REF!,#REF!=#REF!),AND(#REF!=#REF!,#REF!=#REF!,#REF!=$S$25),AND(#REF!=#REF!,#REF!=#REF!),AND(#REF!=#REF!,OR(#REF!=#REF!,#REF!=#REF!,#REF!=#REF!))),IF(X12&lt;=V12*1/2,"〇","✕"),"")</f>
        <v>#REF!</v>
      </c>
      <c r="AV12" s="60" t="e">
        <f>IF(AND(#REF!=#REF!,#REF!=#REF!,#REF!=$S$26),IF(W12&lt;=V12*1/5,"〇","×"),"")</f>
        <v>#REF!</v>
      </c>
      <c r="AW12" s="58" t="e">
        <f>IF(AND(#REF!=#REF!,#REF!=#REF!,#REF!=$S$26),IF(W12+#REF!&gt;=V12*3/10,"〇","×"),"")</f>
        <v>#REF!</v>
      </c>
      <c r="AX12" s="61" t="e">
        <f>IF(AND(#REF!=#REF!,#REF!=#REF!,#REF!=$S$26),IF(X12&lt;=V12*7/10,"〇","×"),"")</f>
        <v>#REF!</v>
      </c>
    </row>
    <row r="13" spans="1:50" ht="60" customHeight="1">
      <c r="A13" s="39"/>
      <c r="B13" s="12"/>
      <c r="C13" s="12"/>
      <c r="D13" s="12"/>
      <c r="E13" s="26"/>
      <c r="F13" s="13"/>
      <c r="G13" s="112"/>
      <c r="H13" s="117">
        <f t="shared" si="2"/>
        <v>0</v>
      </c>
      <c r="I13" s="112"/>
      <c r="J13" s="117">
        <f t="shared" si="0"/>
        <v>0</v>
      </c>
      <c r="K13" s="132"/>
      <c r="L13" s="14"/>
      <c r="M13" s="139"/>
      <c r="N13" s="112"/>
      <c r="O13" s="117">
        <f t="shared" si="3"/>
        <v>0</v>
      </c>
      <c r="P13" s="112"/>
      <c r="Q13" s="117">
        <f t="shared" si="4"/>
        <v>0</v>
      </c>
      <c r="R13" s="97"/>
      <c r="S13" s="122"/>
      <c r="T13" s="125"/>
      <c r="U13" s="15"/>
      <c r="V13" s="16"/>
      <c r="W13" s="16"/>
      <c r="X13" s="16"/>
      <c r="Y13" s="83"/>
      <c r="Z13" s="75" t="e">
        <f t="shared" si="5"/>
        <v>#DIV/0!</v>
      </c>
      <c r="AA13" s="119"/>
      <c r="AB13" s="146"/>
      <c r="AC13" s="104"/>
      <c r="AD13" s="104"/>
      <c r="AE13" s="78"/>
      <c r="AF13" s="114" t="e">
        <f t="shared" si="6"/>
        <v>#DIV/0!</v>
      </c>
      <c r="AG13" s="108"/>
      <c r="AH13" s="116">
        <f t="shared" si="1"/>
        <v>0</v>
      </c>
      <c r="AI13" s="91"/>
      <c r="AJ13" s="91"/>
      <c r="AK13" s="91"/>
      <c r="AL13" s="91"/>
      <c r="AM13" s="91"/>
      <c r="AN13" s="91"/>
      <c r="AO13" s="91"/>
      <c r="AP13" s="91"/>
      <c r="AR13" s="69" t="e">
        <f>IF(U13=W13+#REF!+X13,"〇","✕")</f>
        <v>#REF!</v>
      </c>
      <c r="AS13" s="60" t="e">
        <f>IF(OR(AND(#REF!=#REF!,#REF!=#REF!),AND(#REF!=#REF!,#REF!=#REF!),AND(#REF!=#REF!,#REF!=#REF!,#REF!=$S$25),AND(#REF!=#REF!,#REF!=#REF!),AND(#REF!=#REF!,OR(#REF!=#REF!,#REF!=#REF!,#REF!=#REF!))),IF(W13&lt;=V13*1/3,"〇","✕"),"")</f>
        <v>#REF!</v>
      </c>
      <c r="AT13" s="59" t="e">
        <f>IF(OR(AND(#REF!=#REF!,#REF!=#REF!),AND(#REF!=#REF!,#REF!=#REF!),AND(#REF!=#REF!,#REF!=#REF!,#REF!=$S$25),AND(#REF!=#REF!,#REF!=#REF!),AND(#REF!=#REF!,OR(#REF!=#REF!,#REF!=#REF!,#REF!=#REF!))),IF(W13+#REF!&gt;=V13*1/2,"〇","✕"),"")</f>
        <v>#REF!</v>
      </c>
      <c r="AU13" s="66" t="e">
        <f>IF(OR(AND(#REF!=#REF!,#REF!=#REF!),AND(#REF!=#REF!,#REF!=#REF!),AND(#REF!=#REF!,#REF!=#REF!,#REF!=$S$25),AND(#REF!=#REF!,#REF!=#REF!),AND(#REF!=#REF!,OR(#REF!=#REF!,#REF!=#REF!,#REF!=#REF!))),IF(X13&lt;=V13*1/2,"〇","✕"),"")</f>
        <v>#REF!</v>
      </c>
      <c r="AV13" s="60" t="e">
        <f>IF(AND(#REF!=#REF!,#REF!=#REF!,#REF!=$S$26),IF(W13&lt;=V13*1/5,"〇","×"),"")</f>
        <v>#REF!</v>
      </c>
      <c r="AW13" s="58" t="e">
        <f>IF(AND(#REF!=#REF!,#REF!=#REF!,#REF!=$S$26),IF(W13+#REF!&gt;=V13*3/10,"〇","×"),"")</f>
        <v>#REF!</v>
      </c>
      <c r="AX13" s="61" t="e">
        <f>IF(AND(#REF!=#REF!,#REF!=#REF!,#REF!=$S$26),IF(X13&lt;=V13*7/10,"〇","×"),"")</f>
        <v>#REF!</v>
      </c>
    </row>
    <row r="14" spans="1:50" ht="60" customHeight="1">
      <c r="A14" s="39"/>
      <c r="B14" s="12"/>
      <c r="C14" s="12"/>
      <c r="D14" s="12"/>
      <c r="E14" s="26"/>
      <c r="F14" s="13"/>
      <c r="G14" s="112"/>
      <c r="H14" s="117">
        <f t="shared" si="2"/>
        <v>0</v>
      </c>
      <c r="I14" s="112"/>
      <c r="J14" s="117">
        <f t="shared" si="0"/>
        <v>0</v>
      </c>
      <c r="K14" s="132"/>
      <c r="L14" s="14"/>
      <c r="M14" s="139"/>
      <c r="N14" s="112"/>
      <c r="O14" s="117">
        <f t="shared" si="3"/>
        <v>0</v>
      </c>
      <c r="P14" s="112"/>
      <c r="Q14" s="117">
        <f t="shared" si="4"/>
        <v>0</v>
      </c>
      <c r="R14" s="97"/>
      <c r="S14" s="122"/>
      <c r="T14" s="125"/>
      <c r="U14" s="15"/>
      <c r="V14" s="16"/>
      <c r="W14" s="16"/>
      <c r="X14" s="16"/>
      <c r="Y14" s="83"/>
      <c r="Z14" s="75" t="e">
        <f t="shared" si="5"/>
        <v>#DIV/0!</v>
      </c>
      <c r="AA14" s="119"/>
      <c r="AB14" s="146"/>
      <c r="AC14" s="104"/>
      <c r="AD14" s="104"/>
      <c r="AE14" s="78"/>
      <c r="AF14" s="114" t="e">
        <f t="shared" si="6"/>
        <v>#DIV/0!</v>
      </c>
      <c r="AG14" s="108"/>
      <c r="AH14" s="116">
        <f t="shared" si="1"/>
        <v>0</v>
      </c>
      <c r="AI14" s="91"/>
      <c r="AJ14" s="91"/>
      <c r="AK14" s="91"/>
      <c r="AL14" s="91"/>
      <c r="AM14" s="91"/>
      <c r="AN14" s="91"/>
      <c r="AO14" s="91"/>
      <c r="AP14" s="91"/>
      <c r="AR14" s="69" t="e">
        <f>IF(U14=W14+#REF!+X14,"〇","✕")</f>
        <v>#REF!</v>
      </c>
      <c r="AS14" s="60" t="e">
        <f>IF(OR(AND(#REF!=#REF!,#REF!=#REF!),AND(#REF!=#REF!,#REF!=#REF!),AND(#REF!=#REF!,#REF!=#REF!,#REF!=$S$25),AND(#REF!=#REF!,#REF!=#REF!),AND(#REF!=#REF!,OR(#REF!=#REF!,#REF!=#REF!,#REF!=#REF!))),IF(W14&lt;=V14*1/3,"〇","✕"),"")</f>
        <v>#REF!</v>
      </c>
      <c r="AT14" s="59" t="e">
        <f>IF(OR(AND(#REF!=#REF!,#REF!=#REF!),AND(#REF!=#REF!,#REF!=#REF!),AND(#REF!=#REF!,#REF!=#REF!,#REF!=$S$25),AND(#REF!=#REF!,#REF!=#REF!),AND(#REF!=#REF!,OR(#REF!=#REF!,#REF!=#REF!,#REF!=#REF!))),IF(W14+#REF!&gt;=V14*1/2,"〇","✕"),"")</f>
        <v>#REF!</v>
      </c>
      <c r="AU14" s="66" t="e">
        <f>IF(OR(AND(#REF!=#REF!,#REF!=#REF!),AND(#REF!=#REF!,#REF!=#REF!),AND(#REF!=#REF!,#REF!=#REF!,#REF!=$S$25),AND(#REF!=#REF!,#REF!=#REF!),AND(#REF!=#REF!,OR(#REF!=#REF!,#REF!=#REF!,#REF!=#REF!))),IF(X14&lt;=V14*1/2,"〇","✕"),"")</f>
        <v>#REF!</v>
      </c>
      <c r="AV14" s="60" t="e">
        <f>IF(AND(#REF!=#REF!,#REF!=#REF!,#REF!=$S$26),IF(W14&lt;=V14*1/5,"〇","×"),"")</f>
        <v>#REF!</v>
      </c>
      <c r="AW14" s="58" t="e">
        <f>IF(AND(#REF!=#REF!,#REF!=#REF!,#REF!=$S$26),IF(W14+#REF!&gt;=V14*3/10,"〇","×"),"")</f>
        <v>#REF!</v>
      </c>
      <c r="AX14" s="61" t="e">
        <f>IF(AND(#REF!=#REF!,#REF!=#REF!,#REF!=$S$26),IF(X14&lt;=V14*7/10,"〇","×"),"")</f>
        <v>#REF!</v>
      </c>
    </row>
    <row r="15" spans="1:50" ht="60" customHeight="1">
      <c r="A15" s="39"/>
      <c r="B15" s="12"/>
      <c r="C15" s="12"/>
      <c r="D15" s="12"/>
      <c r="E15" s="26"/>
      <c r="F15" s="13"/>
      <c r="G15" s="112"/>
      <c r="H15" s="117">
        <f t="shared" si="2"/>
        <v>0</v>
      </c>
      <c r="I15" s="112"/>
      <c r="J15" s="117">
        <f t="shared" si="0"/>
        <v>0</v>
      </c>
      <c r="K15" s="132"/>
      <c r="L15" s="14"/>
      <c r="M15" s="139"/>
      <c r="N15" s="112"/>
      <c r="O15" s="117">
        <f t="shared" si="3"/>
        <v>0</v>
      </c>
      <c r="P15" s="112"/>
      <c r="Q15" s="117">
        <f t="shared" si="4"/>
        <v>0</v>
      </c>
      <c r="R15" s="97"/>
      <c r="S15" s="122"/>
      <c r="T15" s="125"/>
      <c r="U15" s="15"/>
      <c r="V15" s="16"/>
      <c r="W15" s="16"/>
      <c r="X15" s="16"/>
      <c r="Y15" s="83"/>
      <c r="Z15" s="75" t="e">
        <f t="shared" si="5"/>
        <v>#DIV/0!</v>
      </c>
      <c r="AA15" s="119"/>
      <c r="AB15" s="146"/>
      <c r="AC15" s="104"/>
      <c r="AD15" s="104"/>
      <c r="AE15" s="78"/>
      <c r="AF15" s="114" t="e">
        <f t="shared" si="6"/>
        <v>#DIV/0!</v>
      </c>
      <c r="AG15" s="108"/>
      <c r="AH15" s="116">
        <f t="shared" si="1"/>
        <v>0</v>
      </c>
      <c r="AI15" s="91"/>
      <c r="AJ15" s="91"/>
      <c r="AK15" s="91"/>
      <c r="AL15" s="91"/>
      <c r="AM15" s="91"/>
      <c r="AN15" s="91"/>
      <c r="AO15" s="91"/>
      <c r="AP15" s="91"/>
      <c r="AR15" s="69" t="e">
        <f>IF(U15=W15+#REF!+X15,"〇","✕")</f>
        <v>#REF!</v>
      </c>
      <c r="AS15" s="60" t="e">
        <f>IF(OR(AND(#REF!=#REF!,#REF!=#REF!),AND(#REF!=#REF!,#REF!=#REF!),AND(#REF!=#REF!,#REF!=#REF!,#REF!=$S$25),AND(#REF!=#REF!,#REF!=#REF!),AND(#REF!=#REF!,OR(#REF!=#REF!,#REF!=#REF!,#REF!=#REF!))),IF(W15&lt;=V15*1/3,"〇","✕"),"")</f>
        <v>#REF!</v>
      </c>
      <c r="AT15" s="59" t="e">
        <f>IF(OR(AND(#REF!=#REF!,#REF!=#REF!),AND(#REF!=#REF!,#REF!=#REF!),AND(#REF!=#REF!,#REF!=#REF!,#REF!=$S$25),AND(#REF!=#REF!,#REF!=#REF!),AND(#REF!=#REF!,OR(#REF!=#REF!,#REF!=#REF!,#REF!=#REF!))),IF(W15+#REF!&gt;=V15*1/2,"〇","✕"),"")</f>
        <v>#REF!</v>
      </c>
      <c r="AU15" s="66" t="e">
        <f>IF(OR(AND(#REF!=#REF!,#REF!=#REF!),AND(#REF!=#REF!,#REF!=#REF!),AND(#REF!=#REF!,#REF!=#REF!,#REF!=$S$25),AND(#REF!=#REF!,#REF!=#REF!),AND(#REF!=#REF!,OR(#REF!=#REF!,#REF!=#REF!,#REF!=#REF!))),IF(X15&lt;=V15*1/2,"〇","✕"),"")</f>
        <v>#REF!</v>
      </c>
      <c r="AV15" s="60" t="e">
        <f>IF(AND(#REF!=#REF!,#REF!=#REF!,#REF!=$S$26),IF(W15&lt;=V15*1/5,"〇","×"),"")</f>
        <v>#REF!</v>
      </c>
      <c r="AW15" s="58" t="e">
        <f>IF(AND(#REF!=#REF!,#REF!=#REF!,#REF!=$S$26),IF(W15+#REF!&gt;=V15*3/10,"〇","×"),"")</f>
        <v>#REF!</v>
      </c>
      <c r="AX15" s="61" t="e">
        <f>IF(AND(#REF!=#REF!,#REF!=#REF!,#REF!=$S$26),IF(X15&lt;=V15*7/10,"〇","×"),"")</f>
        <v>#REF!</v>
      </c>
    </row>
    <row r="16" spans="1:50" ht="60" customHeight="1">
      <c r="A16" s="39"/>
      <c r="B16" s="12"/>
      <c r="C16" s="12"/>
      <c r="D16" s="12"/>
      <c r="E16" s="26"/>
      <c r="F16" s="13"/>
      <c r="G16" s="112"/>
      <c r="H16" s="117">
        <f t="shared" si="2"/>
        <v>0</v>
      </c>
      <c r="I16" s="112"/>
      <c r="J16" s="117">
        <f t="shared" si="0"/>
        <v>0</v>
      </c>
      <c r="K16" s="132"/>
      <c r="L16" s="14"/>
      <c r="M16" s="139"/>
      <c r="N16" s="112"/>
      <c r="O16" s="117">
        <f t="shared" si="3"/>
        <v>0</v>
      </c>
      <c r="P16" s="112"/>
      <c r="Q16" s="117">
        <f t="shared" si="4"/>
        <v>0</v>
      </c>
      <c r="R16" s="13"/>
      <c r="S16" s="14"/>
      <c r="T16" s="124"/>
      <c r="U16" s="15"/>
      <c r="V16" s="16"/>
      <c r="W16" s="16"/>
      <c r="X16" s="16"/>
      <c r="Y16" s="83"/>
      <c r="Z16" s="75" t="e">
        <f t="shared" si="5"/>
        <v>#DIV/0!</v>
      </c>
      <c r="AA16" s="119"/>
      <c r="AB16" s="145"/>
      <c r="AC16" s="104"/>
      <c r="AD16" s="104"/>
      <c r="AE16" s="78"/>
      <c r="AF16" s="114" t="e">
        <f t="shared" si="6"/>
        <v>#DIV/0!</v>
      </c>
      <c r="AG16" s="108"/>
      <c r="AH16" s="116">
        <f t="shared" si="1"/>
        <v>0</v>
      </c>
      <c r="AI16" s="91"/>
      <c r="AJ16" s="91"/>
      <c r="AK16" s="91"/>
      <c r="AL16" s="91"/>
      <c r="AM16" s="91"/>
      <c r="AN16" s="91"/>
      <c r="AO16" s="91"/>
      <c r="AP16" s="91"/>
      <c r="AR16" s="69" t="e">
        <f>IF(U16=W16+#REF!+X16,"〇","✕")</f>
        <v>#REF!</v>
      </c>
      <c r="AS16" s="60" t="e">
        <f>IF(OR(AND(#REF!=#REF!,#REF!=#REF!),AND(#REF!=#REF!,#REF!=#REF!),AND(#REF!=#REF!,#REF!=#REF!,#REF!=$S$25),AND(#REF!=#REF!,#REF!=#REF!),AND(#REF!=#REF!,OR(#REF!=#REF!,#REF!=#REF!,#REF!=#REF!))),IF(W16&lt;=V16*1/3,"〇","✕"),"")</f>
        <v>#REF!</v>
      </c>
      <c r="AT16" s="59" t="e">
        <f>IF(OR(AND(#REF!=#REF!,#REF!=#REF!),AND(#REF!=#REF!,#REF!=#REF!),AND(#REF!=#REF!,#REF!=#REF!,#REF!=$S$25),AND(#REF!=#REF!,#REF!=#REF!),AND(#REF!=#REF!,OR(#REF!=#REF!,#REF!=#REF!,#REF!=#REF!))),IF(W16+#REF!&gt;=V16*1/2,"〇","✕"),"")</f>
        <v>#REF!</v>
      </c>
      <c r="AU16" s="66" t="e">
        <f>IF(OR(AND(#REF!=#REF!,#REF!=#REF!),AND(#REF!=#REF!,#REF!=#REF!),AND(#REF!=#REF!,#REF!=#REF!,#REF!=$S$25),AND(#REF!=#REF!,#REF!=#REF!),AND(#REF!=#REF!,OR(#REF!=#REF!,#REF!=#REF!,#REF!=#REF!))),IF(X16&lt;=V16*1/2,"〇","✕"),"")</f>
        <v>#REF!</v>
      </c>
      <c r="AV16" s="60" t="e">
        <f>IF(AND(#REF!=#REF!,#REF!=#REF!,#REF!=$S$26),IF(W16&lt;=V16*1/5,"〇","×"),"")</f>
        <v>#REF!</v>
      </c>
      <c r="AW16" s="58" t="e">
        <f>IF(AND(#REF!=#REF!,#REF!=#REF!,#REF!=$S$26),IF(W16+#REF!&gt;=V16*3/10,"〇","×"),"")</f>
        <v>#REF!</v>
      </c>
      <c r="AX16" s="61" t="e">
        <f>IF(AND(#REF!=#REF!,#REF!=#REF!,#REF!=$S$26),IF(X16&lt;=V16*7/10,"〇","×"),"")</f>
        <v>#REF!</v>
      </c>
    </row>
    <row r="17" spans="1:50" ht="60" customHeight="1">
      <c r="A17" s="42"/>
      <c r="B17" s="43"/>
      <c r="C17" s="43"/>
      <c r="D17" s="43"/>
      <c r="E17" s="44"/>
      <c r="F17" s="45"/>
      <c r="G17" s="112"/>
      <c r="H17" s="117">
        <f t="shared" si="2"/>
        <v>0</v>
      </c>
      <c r="I17" s="112"/>
      <c r="J17" s="117">
        <f t="shared" si="0"/>
        <v>0</v>
      </c>
      <c r="K17" s="133"/>
      <c r="L17" s="46"/>
      <c r="M17" s="140"/>
      <c r="N17" s="112"/>
      <c r="O17" s="117">
        <f t="shared" si="3"/>
        <v>0</v>
      </c>
      <c r="P17" s="112"/>
      <c r="Q17" s="117">
        <f t="shared" si="4"/>
        <v>0</v>
      </c>
      <c r="R17" s="45"/>
      <c r="S17" s="46"/>
      <c r="T17" s="126"/>
      <c r="U17" s="47"/>
      <c r="V17" s="48"/>
      <c r="W17" s="48"/>
      <c r="X17" s="48"/>
      <c r="Y17" s="84"/>
      <c r="Z17" s="75" t="e">
        <f t="shared" si="5"/>
        <v>#DIV/0!</v>
      </c>
      <c r="AA17" s="119"/>
      <c r="AB17" s="147"/>
      <c r="AC17" s="105"/>
      <c r="AD17" s="105"/>
      <c r="AE17" s="79"/>
      <c r="AF17" s="114" t="e">
        <f t="shared" si="6"/>
        <v>#DIV/0!</v>
      </c>
      <c r="AG17" s="109"/>
      <c r="AH17" s="116">
        <f t="shared" si="1"/>
        <v>0</v>
      </c>
      <c r="AI17" s="91"/>
      <c r="AJ17" s="91"/>
      <c r="AK17" s="91"/>
      <c r="AL17" s="91"/>
      <c r="AM17" s="91"/>
      <c r="AN17" s="91"/>
      <c r="AO17" s="91"/>
      <c r="AP17" s="91"/>
      <c r="AR17" s="69" t="e">
        <f>IF(U17=W17+#REF!+X17,"〇","✕")</f>
        <v>#REF!</v>
      </c>
      <c r="AS17" s="60" t="e">
        <f>IF(OR(AND(#REF!=#REF!,#REF!=#REF!),AND(#REF!=#REF!,#REF!=#REF!),AND(#REF!=#REF!,#REF!=#REF!,#REF!=$S$25),AND(#REF!=#REF!,#REF!=#REF!),AND(#REF!=#REF!,OR(#REF!=#REF!,#REF!=#REF!,#REF!=#REF!))),IF(W17&lt;=V17*1/3,"〇","✕"),"")</f>
        <v>#REF!</v>
      </c>
      <c r="AT17" s="59" t="e">
        <f>IF(OR(AND(#REF!=#REF!,#REF!=#REF!),AND(#REF!=#REF!,#REF!=#REF!),AND(#REF!=#REF!,#REF!=#REF!,#REF!=$S$25),AND(#REF!=#REF!,#REF!=#REF!),AND(#REF!=#REF!,OR(#REF!=#REF!,#REF!=#REF!,#REF!=#REF!))),IF(W17+#REF!&gt;=V17*1/2,"〇","✕"),"")</f>
        <v>#REF!</v>
      </c>
      <c r="AU17" s="66" t="e">
        <f>IF(OR(AND(#REF!=#REF!,#REF!=#REF!),AND(#REF!=#REF!,#REF!=#REF!),AND(#REF!=#REF!,#REF!=#REF!,#REF!=$S$25),AND(#REF!=#REF!,#REF!=#REF!),AND(#REF!=#REF!,OR(#REF!=#REF!,#REF!=#REF!,#REF!=#REF!))),IF(X17&lt;=V17*1/2,"〇","✕"),"")</f>
        <v>#REF!</v>
      </c>
      <c r="AV17" s="60" t="e">
        <f>IF(AND(#REF!=#REF!,#REF!=#REF!,#REF!=$S$26),IF(W17&lt;=V17*1/5,"〇","×"),"")</f>
        <v>#REF!</v>
      </c>
      <c r="AW17" s="58" t="e">
        <f>IF(AND(#REF!=#REF!,#REF!=#REF!,#REF!=$S$26),IF(W17+#REF!&gt;=V17*3/10,"〇","×"),"")</f>
        <v>#REF!</v>
      </c>
      <c r="AX17" s="61" t="e">
        <f>IF(AND(#REF!=#REF!,#REF!=#REF!,#REF!=$S$26),IF(X17&lt;=V17*7/10,"〇","×"),"")</f>
        <v>#REF!</v>
      </c>
    </row>
    <row r="18" spans="1:50" ht="60" customHeight="1" thickBot="1">
      <c r="A18" s="40"/>
      <c r="B18" s="17"/>
      <c r="C18" s="17"/>
      <c r="D18" s="17"/>
      <c r="E18" s="27"/>
      <c r="F18" s="18"/>
      <c r="G18" s="112"/>
      <c r="H18" s="117">
        <f t="shared" si="2"/>
        <v>0</v>
      </c>
      <c r="I18" s="112"/>
      <c r="J18" s="117">
        <f t="shared" si="0"/>
        <v>0</v>
      </c>
      <c r="K18" s="134"/>
      <c r="L18" s="23"/>
      <c r="M18" s="141"/>
      <c r="N18" s="112"/>
      <c r="O18" s="117">
        <f t="shared" si="3"/>
        <v>0</v>
      </c>
      <c r="P18" s="112"/>
      <c r="Q18" s="117">
        <f t="shared" si="4"/>
        <v>0</v>
      </c>
      <c r="R18" s="18"/>
      <c r="S18" s="23"/>
      <c r="T18" s="127"/>
      <c r="U18" s="19"/>
      <c r="V18" s="20"/>
      <c r="W18" s="20"/>
      <c r="X18" s="20"/>
      <c r="Y18" s="85"/>
      <c r="Z18" s="75" t="e">
        <f t="shared" si="5"/>
        <v>#DIV/0!</v>
      </c>
      <c r="AA18" s="119"/>
      <c r="AB18" s="148"/>
      <c r="AC18" s="106"/>
      <c r="AD18" s="106"/>
      <c r="AE18" s="80"/>
      <c r="AF18" s="114" t="e">
        <f t="shared" si="6"/>
        <v>#DIV/0!</v>
      </c>
      <c r="AG18" s="110"/>
      <c r="AH18" s="116">
        <f t="shared" si="1"/>
        <v>0</v>
      </c>
      <c r="AI18" s="91"/>
      <c r="AJ18" s="91"/>
      <c r="AK18" s="91"/>
      <c r="AL18" s="91"/>
      <c r="AM18" s="91"/>
      <c r="AN18" s="91"/>
      <c r="AO18" s="91"/>
      <c r="AP18" s="91"/>
      <c r="AR18" s="69" t="e">
        <f>IF(U18=W18+#REF!+X18,"〇","✕")</f>
        <v>#REF!</v>
      </c>
      <c r="AS18" s="62" t="e">
        <f>IF(OR(AND(#REF!=#REF!,#REF!=#REF!),AND(#REF!=#REF!,#REF!=#REF!),AND(#REF!=#REF!,#REF!=#REF!,#REF!=$S$25),AND(#REF!=#REF!,#REF!=#REF!),AND(#REF!=#REF!,OR(#REF!=#REF!,#REF!=#REF!,#REF!=#REF!))),IF(W18&lt;=V18*1/3,"〇","✕"),"")</f>
        <v>#REF!</v>
      </c>
      <c r="AT18" s="64" t="e">
        <f>IF(OR(AND(#REF!=#REF!,#REF!=#REF!),AND(#REF!=#REF!,#REF!=#REF!),AND(#REF!=#REF!,#REF!=#REF!,#REF!=$S$25),AND(#REF!=#REF!,#REF!=#REF!),AND(#REF!=#REF!,OR(#REF!=#REF!,#REF!=#REF!,#REF!=#REF!))),IF(W18+#REF!&gt;=V18*1/2,"〇","✕"),"")</f>
        <v>#REF!</v>
      </c>
      <c r="AU18" s="67" t="e">
        <f>IF(OR(AND(#REF!=#REF!,#REF!=#REF!),AND(#REF!=#REF!,#REF!=#REF!),AND(#REF!=#REF!,#REF!=#REF!,#REF!=$S$25),AND(#REF!=#REF!,#REF!=#REF!),AND(#REF!=#REF!,OR(#REF!=#REF!,#REF!=#REF!,#REF!=#REF!))),IF(X18&lt;=V18*1/2,"〇","✕"),"")</f>
        <v>#REF!</v>
      </c>
      <c r="AV18" s="62" t="e">
        <f>IF(AND(#REF!=#REF!,#REF!=#REF!,#REF!=$S$26),IF(W18&lt;=V18*1/5,"〇","×"),"")</f>
        <v>#REF!</v>
      </c>
      <c r="AW18" s="63" t="e">
        <f>IF(AND(#REF!=#REF!,#REF!=#REF!,#REF!=$S$26),IF(W18+#REF!&gt;=V18*3/10,"〇","×"),"")</f>
        <v>#REF!</v>
      </c>
      <c r="AX18" s="65" t="e">
        <f>IF(AND(#REF!=#REF!,#REF!=#REF!,#REF!=$S$26),IF(X18&lt;=V18*7/10,"〇","×"),"")</f>
        <v>#REF!</v>
      </c>
    </row>
    <row r="19" spans="1:50" ht="30" customHeight="1" thickBot="1">
      <c r="A19" s="28"/>
      <c r="B19" s="29"/>
      <c r="C19" s="29"/>
      <c r="D19" s="29"/>
      <c r="E19" s="21"/>
      <c r="F19" s="31"/>
      <c r="G19" s="101"/>
      <c r="H19" s="32"/>
      <c r="I19" s="101"/>
      <c r="J19" s="130"/>
      <c r="K19" s="135"/>
      <c r="L19" s="33"/>
      <c r="M19" s="24"/>
      <c r="N19" s="30"/>
      <c r="O19" s="49"/>
      <c r="P19" s="30"/>
      <c r="Q19" s="96"/>
      <c r="R19" s="96"/>
      <c r="S19" s="98" t="s">
        <v>5</v>
      </c>
      <c r="T19" s="34">
        <f>SUM(T10:T18)</f>
        <v>0</v>
      </c>
      <c r="U19" s="34">
        <f>SUM(U10:U18)</f>
        <v>0</v>
      </c>
      <c r="V19" s="35">
        <f>SUM(V10:V18)</f>
        <v>0</v>
      </c>
      <c r="W19" s="35">
        <f>SUM(W10:W18)</f>
        <v>0</v>
      </c>
      <c r="X19" s="35">
        <f>SUM(X10:X18)</f>
        <v>0</v>
      </c>
      <c r="Y19" s="82"/>
      <c r="Z19" s="137"/>
      <c r="AA19" s="36"/>
      <c r="AB19" s="121"/>
      <c r="AC19" s="107"/>
      <c r="AD19" s="107"/>
      <c r="AE19" s="81"/>
      <c r="AF19" s="81"/>
      <c r="AG19" s="111"/>
      <c r="AH19" s="100"/>
    </row>
    <row r="25" spans="1:50">
      <c r="A25" s="37" t="s">
        <v>18</v>
      </c>
      <c r="E25" s="3" t="s">
        <v>50</v>
      </c>
      <c r="G25" s="3" t="s">
        <v>29</v>
      </c>
      <c r="I25" s="3" t="s">
        <v>29</v>
      </c>
      <c r="N25" s="3" t="s">
        <v>29</v>
      </c>
      <c r="P25" s="3" t="s">
        <v>29</v>
      </c>
      <c r="S25" s="3" t="s">
        <v>29</v>
      </c>
      <c r="AA25" s="3" t="s">
        <v>93</v>
      </c>
    </row>
    <row r="26" spans="1:50">
      <c r="A26" s="37" t="s">
        <v>19</v>
      </c>
      <c r="E26" s="3" t="s">
        <v>51</v>
      </c>
    </row>
    <row r="27" spans="1:50">
      <c r="A27" s="37" t="s">
        <v>20</v>
      </c>
      <c r="E27" s="3" t="s">
        <v>52</v>
      </c>
    </row>
    <row r="28" spans="1:50">
      <c r="A28" s="37" t="s">
        <v>21</v>
      </c>
    </row>
    <row r="29" spans="1:50">
      <c r="A29" s="37" t="s">
        <v>22</v>
      </c>
    </row>
    <row r="30" spans="1:50">
      <c r="A30" s="37" t="s">
        <v>23</v>
      </c>
    </row>
    <row r="31" spans="1:50">
      <c r="A31" s="37" t="s">
        <v>24</v>
      </c>
    </row>
    <row r="32" spans="1:50">
      <c r="A32" s="37" t="s">
        <v>25</v>
      </c>
      <c r="E32" s="73"/>
    </row>
    <row r="33" spans="1:5">
      <c r="A33" s="37" t="s">
        <v>26</v>
      </c>
      <c r="E33" s="73"/>
    </row>
    <row r="34" spans="1:5">
      <c r="A34" s="37" t="s">
        <v>27</v>
      </c>
    </row>
  </sheetData>
  <autoFilter ref="A9:AG9"/>
  <mergeCells count="45">
    <mergeCell ref="A5:A8"/>
    <mergeCell ref="E6:E8"/>
    <mergeCell ref="F6:F8"/>
    <mergeCell ref="G6:G8"/>
    <mergeCell ref="K5:T5"/>
    <mergeCell ref="K7:K8"/>
    <mergeCell ref="M7:M8"/>
    <mergeCell ref="B5:D5"/>
    <mergeCell ref="D6:D8"/>
    <mergeCell ref="C6:C8"/>
    <mergeCell ref="B6:B8"/>
    <mergeCell ref="J6:J8"/>
    <mergeCell ref="R7:R8"/>
    <mergeCell ref="Y6:Y8"/>
    <mergeCell ref="Z6:Z8"/>
    <mergeCell ref="AV8:AX8"/>
    <mergeCell ref="AR5:AX7"/>
    <mergeCell ref="AG7:AG8"/>
    <mergeCell ref="AD7:AD8"/>
    <mergeCell ref="AE7:AE8"/>
    <mergeCell ref="AF6:AF8"/>
    <mergeCell ref="AR8:AR9"/>
    <mergeCell ref="AS8:AU8"/>
    <mergeCell ref="AH5:AH8"/>
    <mergeCell ref="E5:J5"/>
    <mergeCell ref="AC7:AC8"/>
    <mergeCell ref="AB7:AB8"/>
    <mergeCell ref="AB6:AE6"/>
    <mergeCell ref="U6:X6"/>
    <mergeCell ref="U7:V7"/>
    <mergeCell ref="R6:T6"/>
    <mergeCell ref="AA6:AA8"/>
    <mergeCell ref="W7:X7"/>
    <mergeCell ref="Q6:Q8"/>
    <mergeCell ref="U5:Z5"/>
    <mergeCell ref="AA5:AG5"/>
    <mergeCell ref="T7:T8"/>
    <mergeCell ref="S7:S8"/>
    <mergeCell ref="I6:I8"/>
    <mergeCell ref="H6:H8"/>
    <mergeCell ref="L7:L8"/>
    <mergeCell ref="N7:N8"/>
    <mergeCell ref="P7:P8"/>
    <mergeCell ref="K6:M6"/>
    <mergeCell ref="O6:O8"/>
  </mergeCells>
  <phoneticPr fontId="2"/>
  <dataValidations count="5">
    <dataValidation type="list" allowBlank="1" showInputMessage="1" showErrorMessage="1" sqref="Y10:Y18">
      <formula1>"有"</formula1>
    </dataValidation>
    <dataValidation type="list" allowBlank="1" showInputMessage="1" showErrorMessage="1" sqref="E10:E18">
      <formula1>$E$25:$E$37</formula1>
    </dataValidation>
    <dataValidation type="list" allowBlank="1" showInputMessage="1" showErrorMessage="1" sqref="A10:A18">
      <formula1>$A$25:$A$34</formula1>
    </dataValidation>
    <dataValidation type="list" allowBlank="1" showInputMessage="1" showErrorMessage="1" sqref="G10:G18 I10:I18 P10:P18 N10:N18">
      <formula1>$G$25</formula1>
    </dataValidation>
    <dataValidation type="list" allowBlank="1" showInputMessage="1" showErrorMessage="1" sqref="AA10:AA18">
      <formula1>$AA$25:$AA$26</formula1>
    </dataValidation>
  </dataValidations>
  <printOptions horizontalCentered="1"/>
  <pageMargins left="0.39370078740157483" right="0.39370078740157483" top="0.9055118110236221" bottom="0.35433070866141736" header="0.51181102362204722" footer="0.51181102362204722"/>
  <pageSetup paperSize="8" scale="53" fitToHeight="0" orientation="landscape" cellComments="asDisplayed" horizontalDpi="300" verticalDpi="300" r:id="rId1"/>
  <headerFooter alignWithMargins="0">
    <oddFooter>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X34"/>
  <sheetViews>
    <sheetView showGridLines="0" view="pageBreakPreview" zoomScale="75" zoomScaleNormal="75" zoomScaleSheetLayoutView="75" workbookViewId="0">
      <pane ySplit="9" topLeftCell="A10" activePane="bottomLeft" state="frozen"/>
      <selection pane="bottomLeft" activeCell="AK12" sqref="AK12"/>
    </sheetView>
  </sheetViews>
  <sheetFormatPr defaultColWidth="9" defaultRowHeight="13.2"/>
  <cols>
    <col min="1" max="4" width="10.6640625" style="3" customWidth="1"/>
    <col min="5" max="5" width="9.77734375" style="3" customWidth="1"/>
    <col min="6" max="7" width="15.6640625" style="3" customWidth="1"/>
    <col min="8" max="8" width="5.88671875" style="3" customWidth="1"/>
    <col min="9" max="9" width="15.77734375" style="3" customWidth="1"/>
    <col min="10" max="10" width="7" style="3" customWidth="1"/>
    <col min="11" max="11" width="12.33203125" style="3" customWidth="1"/>
    <col min="12" max="12" width="8.21875" style="3" customWidth="1"/>
    <col min="13" max="13" width="7.44140625" style="3" customWidth="1"/>
    <col min="14" max="14" width="9.6640625" style="3" customWidth="1"/>
    <col min="15" max="17" width="8.6640625" style="3" customWidth="1"/>
    <col min="18" max="18" width="20.33203125" style="3" customWidth="1"/>
    <col min="19" max="19" width="11.44140625" style="3" customWidth="1"/>
    <col min="20" max="20" width="7.109375" style="3" customWidth="1"/>
    <col min="21" max="24" width="14.44140625" style="3" customWidth="1"/>
    <col min="25" max="25" width="4.6640625" style="3" customWidth="1"/>
    <col min="26" max="26" width="7.88671875" style="3" customWidth="1"/>
    <col min="27" max="28" width="20.88671875" style="3" customWidth="1"/>
    <col min="29" max="30" width="9.6640625" style="3" customWidth="1"/>
    <col min="31" max="31" width="12.77734375" style="3" customWidth="1"/>
    <col min="32" max="32" width="11.21875" style="3" customWidth="1"/>
    <col min="33" max="33" width="11.6640625" style="3" customWidth="1"/>
    <col min="34" max="34" width="6.109375" style="3" customWidth="1"/>
    <col min="35" max="35" width="5" style="3" customWidth="1"/>
    <col min="36" max="42" width="25.6640625" style="3" customWidth="1"/>
    <col min="43" max="43" width="9" style="3"/>
    <col min="44" max="45" width="11.21875" style="57" customWidth="1"/>
    <col min="46" max="47" width="11.21875" style="3" customWidth="1"/>
    <col min="48" max="50" width="11.21875" style="57" customWidth="1"/>
    <col min="51" max="16384" width="9" style="3"/>
  </cols>
  <sheetData>
    <row r="1" spans="1:50" ht="14.4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50" ht="14.4">
      <c r="A2" s="1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50" ht="19.2">
      <c r="A3" s="1"/>
      <c r="B3" s="4" t="s">
        <v>94</v>
      </c>
      <c r="C3" s="5"/>
      <c r="D3" s="5"/>
      <c r="E3" s="5"/>
      <c r="F3" s="5"/>
      <c r="G3" s="1"/>
      <c r="H3" s="1"/>
      <c r="I3" s="1"/>
      <c r="J3" s="1"/>
      <c r="K3" s="41"/>
      <c r="L3" s="41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50" ht="13.8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50" ht="16.5" customHeight="1">
      <c r="A5" s="202" t="s">
        <v>4</v>
      </c>
      <c r="B5" s="214" t="s">
        <v>68</v>
      </c>
      <c r="C5" s="166"/>
      <c r="D5" s="215"/>
      <c r="E5" s="165" t="s">
        <v>12</v>
      </c>
      <c r="F5" s="166"/>
      <c r="G5" s="166"/>
      <c r="H5" s="166"/>
      <c r="I5" s="166"/>
      <c r="J5" s="166"/>
      <c r="K5" s="210" t="s">
        <v>69</v>
      </c>
      <c r="L5" s="211"/>
      <c r="M5" s="211"/>
      <c r="N5" s="211"/>
      <c r="O5" s="211"/>
      <c r="P5" s="211"/>
      <c r="Q5" s="211"/>
      <c r="R5" s="211"/>
      <c r="S5" s="211"/>
      <c r="T5" s="211"/>
      <c r="U5" s="175" t="s">
        <v>14</v>
      </c>
      <c r="V5" s="176"/>
      <c r="W5" s="176"/>
      <c r="X5" s="176"/>
      <c r="Y5" s="176"/>
      <c r="Z5" s="176"/>
      <c r="AA5" s="175" t="s">
        <v>57</v>
      </c>
      <c r="AB5" s="176"/>
      <c r="AC5" s="176"/>
      <c r="AD5" s="176"/>
      <c r="AE5" s="176"/>
      <c r="AF5" s="176"/>
      <c r="AG5" s="177"/>
      <c r="AH5" s="199" t="s">
        <v>58</v>
      </c>
      <c r="AI5" s="87"/>
      <c r="AJ5" s="87"/>
      <c r="AK5" s="87"/>
      <c r="AL5" s="87"/>
      <c r="AM5" s="87"/>
      <c r="AN5" s="87"/>
      <c r="AO5" s="87"/>
      <c r="AP5" s="87"/>
      <c r="AR5" s="187" t="s">
        <v>43</v>
      </c>
      <c r="AS5" s="188"/>
      <c r="AT5" s="188"/>
      <c r="AU5" s="188"/>
      <c r="AV5" s="188"/>
      <c r="AW5" s="188"/>
      <c r="AX5" s="189"/>
    </row>
    <row r="6" spans="1:50" ht="16.5" customHeight="1">
      <c r="A6" s="203"/>
      <c r="B6" s="208" t="s">
        <v>0</v>
      </c>
      <c r="C6" s="208" t="s">
        <v>17</v>
      </c>
      <c r="D6" s="216" t="s">
        <v>44</v>
      </c>
      <c r="E6" s="205" t="s">
        <v>13</v>
      </c>
      <c r="F6" s="155" t="s">
        <v>8</v>
      </c>
      <c r="G6" s="178" t="s">
        <v>53</v>
      </c>
      <c r="H6" s="181" t="s">
        <v>48</v>
      </c>
      <c r="I6" s="178" t="s">
        <v>54</v>
      </c>
      <c r="J6" s="162" t="s">
        <v>48</v>
      </c>
      <c r="K6" s="159" t="s">
        <v>55</v>
      </c>
      <c r="L6" s="160"/>
      <c r="M6" s="161"/>
      <c r="N6" s="95" t="s">
        <v>56</v>
      </c>
      <c r="O6" s="162" t="s">
        <v>48</v>
      </c>
      <c r="P6" s="58" t="s">
        <v>56</v>
      </c>
      <c r="Q6" s="162" t="s">
        <v>48</v>
      </c>
      <c r="R6" s="171" t="s">
        <v>68</v>
      </c>
      <c r="S6" s="171"/>
      <c r="T6" s="170"/>
      <c r="U6" s="159" t="s">
        <v>55</v>
      </c>
      <c r="V6" s="160"/>
      <c r="W6" s="160"/>
      <c r="X6" s="161"/>
      <c r="Y6" s="220" t="s">
        <v>9</v>
      </c>
      <c r="Z6" s="223" t="s">
        <v>65</v>
      </c>
      <c r="AA6" s="172" t="s">
        <v>57</v>
      </c>
      <c r="AB6" s="170" t="s">
        <v>55</v>
      </c>
      <c r="AC6" s="160"/>
      <c r="AD6" s="160"/>
      <c r="AE6" s="161"/>
      <c r="AF6" s="155" t="s">
        <v>66</v>
      </c>
      <c r="AG6" s="129" t="s">
        <v>55</v>
      </c>
      <c r="AH6" s="200"/>
      <c r="AI6" s="88"/>
      <c r="AJ6" s="88"/>
      <c r="AK6" s="88"/>
      <c r="AL6" s="88"/>
      <c r="AM6" s="88"/>
      <c r="AN6" s="88"/>
      <c r="AO6" s="88"/>
      <c r="AP6" s="88"/>
      <c r="AR6" s="190"/>
      <c r="AS6" s="191"/>
      <c r="AT6" s="191"/>
      <c r="AU6" s="191"/>
      <c r="AV6" s="191"/>
      <c r="AW6" s="191"/>
      <c r="AX6" s="192"/>
    </row>
    <row r="7" spans="1:50" ht="25.5" customHeight="1" thickBot="1">
      <c r="A7" s="203"/>
      <c r="B7" s="208"/>
      <c r="C7" s="208"/>
      <c r="D7" s="216"/>
      <c r="E7" s="206"/>
      <c r="F7" s="208"/>
      <c r="G7" s="179"/>
      <c r="H7" s="182"/>
      <c r="I7" s="179"/>
      <c r="J7" s="218"/>
      <c r="K7" s="212" t="s">
        <v>1</v>
      </c>
      <c r="L7" s="155" t="s">
        <v>59</v>
      </c>
      <c r="M7" s="155" t="s">
        <v>60</v>
      </c>
      <c r="N7" s="157" t="s">
        <v>64</v>
      </c>
      <c r="O7" s="163"/>
      <c r="P7" s="157" t="s">
        <v>63</v>
      </c>
      <c r="Q7" s="163"/>
      <c r="R7" s="155" t="s">
        <v>30</v>
      </c>
      <c r="S7" s="155" t="s">
        <v>31</v>
      </c>
      <c r="T7" s="168" t="s">
        <v>32</v>
      </c>
      <c r="U7" s="159" t="s">
        <v>67</v>
      </c>
      <c r="V7" s="161"/>
      <c r="W7" s="171" t="s">
        <v>11</v>
      </c>
      <c r="X7" s="171"/>
      <c r="Y7" s="221"/>
      <c r="Z7" s="224"/>
      <c r="AA7" s="173"/>
      <c r="AB7" s="168" t="s">
        <v>87</v>
      </c>
      <c r="AC7" s="155" t="s">
        <v>15</v>
      </c>
      <c r="AD7" s="155" t="s">
        <v>16</v>
      </c>
      <c r="AE7" s="195" t="s">
        <v>49</v>
      </c>
      <c r="AF7" s="197"/>
      <c r="AG7" s="193" t="s">
        <v>48</v>
      </c>
      <c r="AH7" s="200"/>
      <c r="AI7" s="88"/>
      <c r="AJ7" s="88"/>
      <c r="AK7" s="88"/>
      <c r="AL7" s="88"/>
      <c r="AM7" s="88"/>
      <c r="AN7" s="88"/>
      <c r="AO7" s="88"/>
      <c r="AP7" s="88"/>
      <c r="AR7" s="190"/>
      <c r="AS7" s="191"/>
      <c r="AT7" s="191"/>
      <c r="AU7" s="191"/>
      <c r="AV7" s="191"/>
      <c r="AW7" s="191"/>
      <c r="AX7" s="192"/>
    </row>
    <row r="8" spans="1:50" ht="145.80000000000001" customHeight="1" thickBot="1">
      <c r="A8" s="204"/>
      <c r="B8" s="209"/>
      <c r="C8" s="209"/>
      <c r="D8" s="217"/>
      <c r="E8" s="207"/>
      <c r="F8" s="209"/>
      <c r="G8" s="180"/>
      <c r="H8" s="183"/>
      <c r="I8" s="180"/>
      <c r="J8" s="219"/>
      <c r="K8" s="213"/>
      <c r="L8" s="156"/>
      <c r="M8" s="156"/>
      <c r="N8" s="158"/>
      <c r="O8" s="164"/>
      <c r="P8" s="158"/>
      <c r="Q8" s="164"/>
      <c r="R8" s="167"/>
      <c r="S8" s="167"/>
      <c r="T8" s="169"/>
      <c r="U8" s="128" t="s">
        <v>3</v>
      </c>
      <c r="V8" s="86" t="s">
        <v>6</v>
      </c>
      <c r="W8" s="76" t="s">
        <v>2</v>
      </c>
      <c r="X8" s="76" t="s">
        <v>47</v>
      </c>
      <c r="Y8" s="222"/>
      <c r="Z8" s="225"/>
      <c r="AA8" s="174"/>
      <c r="AB8" s="169"/>
      <c r="AC8" s="167"/>
      <c r="AD8" s="167"/>
      <c r="AE8" s="196"/>
      <c r="AF8" s="167"/>
      <c r="AG8" s="194"/>
      <c r="AH8" s="201"/>
      <c r="AI8" s="88"/>
      <c r="AJ8" s="88"/>
      <c r="AK8" s="88"/>
      <c r="AL8" s="88"/>
      <c r="AM8" s="88"/>
      <c r="AN8" s="88"/>
      <c r="AO8" s="88"/>
      <c r="AP8" s="88"/>
      <c r="AR8" s="184" t="s">
        <v>42</v>
      </c>
      <c r="AS8" s="184" t="s">
        <v>38</v>
      </c>
      <c r="AT8" s="185"/>
      <c r="AU8" s="186"/>
      <c r="AV8" s="184" t="s">
        <v>39</v>
      </c>
      <c r="AW8" s="185"/>
      <c r="AX8" s="186"/>
    </row>
    <row r="9" spans="1:50" s="1" customFormat="1" ht="36" customHeight="1" thickBot="1">
      <c r="A9" s="50" t="s">
        <v>7</v>
      </c>
      <c r="B9" s="51"/>
      <c r="C9" s="51"/>
      <c r="D9" s="51"/>
      <c r="E9" s="50"/>
      <c r="F9" s="51"/>
      <c r="G9" s="103"/>
      <c r="H9" s="92"/>
      <c r="I9" s="103"/>
      <c r="J9" s="94"/>
      <c r="K9" s="50"/>
      <c r="L9" s="51"/>
      <c r="M9" s="51"/>
      <c r="N9" s="102"/>
      <c r="O9" s="94"/>
      <c r="P9" s="102"/>
      <c r="Q9" s="94"/>
      <c r="R9" s="52"/>
      <c r="S9" s="143">
        <f>SUBTOTAL(9,S12:S18)</f>
        <v>3</v>
      </c>
      <c r="T9" s="142"/>
      <c r="U9" s="53">
        <f>SUBTOTAL(9,U12:U18)</f>
        <v>20600000</v>
      </c>
      <c r="V9" s="54">
        <f>SUBTOTAL(9,V12:V18)</f>
        <v>19000000</v>
      </c>
      <c r="W9" s="54">
        <f>SUBTOTAL(9,W12:W18)</f>
        <v>9500000</v>
      </c>
      <c r="X9" s="54">
        <f>SUBTOTAL(9,X12:X18)</f>
        <v>11100000</v>
      </c>
      <c r="Y9" s="56"/>
      <c r="Z9" s="136"/>
      <c r="AA9" s="118"/>
      <c r="AB9" s="120"/>
      <c r="AC9" s="55"/>
      <c r="AD9" s="55"/>
      <c r="AE9" s="56"/>
      <c r="AF9" s="56"/>
      <c r="AG9" s="93"/>
      <c r="AH9" s="99"/>
      <c r="AJ9" s="89"/>
      <c r="AK9" s="89"/>
      <c r="AL9" s="89"/>
      <c r="AM9" s="89"/>
      <c r="AN9" s="89"/>
      <c r="AO9" s="89"/>
      <c r="AP9" s="89"/>
      <c r="AR9" s="198"/>
      <c r="AS9" s="70" t="s">
        <v>35</v>
      </c>
      <c r="AT9" s="71" t="s">
        <v>36</v>
      </c>
      <c r="AU9" s="25" t="s">
        <v>40</v>
      </c>
      <c r="AV9" s="72" t="s">
        <v>34</v>
      </c>
      <c r="AW9" s="71" t="s">
        <v>37</v>
      </c>
      <c r="AX9" s="25" t="s">
        <v>41</v>
      </c>
    </row>
    <row r="10" spans="1:50" ht="60" customHeight="1">
      <c r="A10" s="39" t="s">
        <v>18</v>
      </c>
      <c r="B10" s="6" t="s">
        <v>70</v>
      </c>
      <c r="C10" s="12" t="s">
        <v>75</v>
      </c>
      <c r="D10" s="12" t="s">
        <v>76</v>
      </c>
      <c r="E10" s="26" t="s">
        <v>52</v>
      </c>
      <c r="F10" s="13" t="s">
        <v>81</v>
      </c>
      <c r="G10" s="112" t="s">
        <v>28</v>
      </c>
      <c r="H10" s="117">
        <f>IF(G10="〇",2,0)</f>
        <v>2</v>
      </c>
      <c r="I10" s="112"/>
      <c r="J10" s="117">
        <f>IF(I10="〇",2,0)</f>
        <v>0</v>
      </c>
      <c r="K10" s="132" t="s">
        <v>46</v>
      </c>
      <c r="L10" s="14">
        <v>25</v>
      </c>
      <c r="M10" s="139">
        <v>25</v>
      </c>
      <c r="N10" s="112"/>
      <c r="O10" s="117">
        <f>IF(N10="〇",2,0)</f>
        <v>0</v>
      </c>
      <c r="P10" s="112"/>
      <c r="Q10" s="117">
        <f>IF(P10="〇",1,0)</f>
        <v>0</v>
      </c>
      <c r="R10" s="153" t="s">
        <v>84</v>
      </c>
      <c r="S10" s="154">
        <v>50</v>
      </c>
      <c r="T10" s="125" t="s">
        <v>33</v>
      </c>
      <c r="U10" s="15">
        <v>1650000</v>
      </c>
      <c r="V10" s="16">
        <v>1500000</v>
      </c>
      <c r="W10" s="16">
        <v>750000</v>
      </c>
      <c r="X10" s="16">
        <v>900000</v>
      </c>
      <c r="Y10" s="83" t="s">
        <v>10</v>
      </c>
      <c r="Z10" s="75" t="str">
        <f>IF(W10/V10&lt;=0.5,"OK","ｵｰﾊﾞｰ")</f>
        <v>OK</v>
      </c>
      <c r="AA10" s="119" t="s">
        <v>93</v>
      </c>
      <c r="AB10" s="146" t="s">
        <v>91</v>
      </c>
      <c r="AC10" s="149"/>
      <c r="AD10" s="149"/>
      <c r="AE10" s="77" t="s">
        <v>92</v>
      </c>
      <c r="AF10" s="114" t="e">
        <f>(AD10-AC10)/AC10*(-1)*100</f>
        <v>#DIV/0!</v>
      </c>
      <c r="AG10" s="108">
        <v>8</v>
      </c>
      <c r="AH10" s="116">
        <f>H10+J10+O10+Q10+AG10</f>
        <v>10</v>
      </c>
      <c r="AI10" s="91"/>
      <c r="AJ10" s="91"/>
      <c r="AK10" s="91"/>
      <c r="AL10" s="91"/>
      <c r="AM10" s="91"/>
      <c r="AN10" s="91"/>
      <c r="AO10" s="91"/>
      <c r="AP10" s="91"/>
      <c r="AR10" s="69" t="e">
        <f>IF(U10=W10+#REF!+X10,"〇","✕")</f>
        <v>#REF!</v>
      </c>
      <c r="AS10" s="60" t="e">
        <f>IF(OR(AND(#REF!=#REF!,#REF!=#REF!),AND(#REF!=#REF!,#REF!=#REF!),AND(#REF!=#REF!,#REF!=#REF!,#REF!=$S$25),AND(#REF!=#REF!,#REF!=#REF!),AND(#REF!=#REF!,OR(#REF!=#REF!,#REF!=#REF!,#REF!=#REF!))),IF(W10&lt;=V10*1/3,"〇","✕"),"")</f>
        <v>#REF!</v>
      </c>
      <c r="AT10" s="59" t="e">
        <f>IF(OR(AND(#REF!=#REF!,#REF!=#REF!),AND(#REF!=#REF!,#REF!=#REF!),AND(#REF!=#REF!,#REF!=#REF!,#REF!=$S$25),AND(#REF!=#REF!,#REF!=#REF!),AND(#REF!=#REF!,OR(#REF!=#REF!,#REF!=#REF!,#REF!=#REF!))),IF(W10+#REF!&gt;=V10*1/2,"〇","✕"),"")</f>
        <v>#REF!</v>
      </c>
      <c r="AU10" s="66" t="e">
        <f>IF(OR(AND(#REF!=#REF!,#REF!=#REF!),AND(#REF!=#REF!,#REF!=#REF!),AND(#REF!=#REF!,#REF!=#REF!,#REF!=$S$25),AND(#REF!=#REF!,#REF!=#REF!),AND(#REF!=#REF!,OR(#REF!=#REF!,#REF!=#REF!,#REF!=#REF!))),IF(X10&lt;=V10*1/2,"〇","✕"),"")</f>
        <v>#REF!</v>
      </c>
      <c r="AV10" s="60" t="e">
        <f>IF(AND(#REF!=#REF!,#REF!=#REF!,#REF!=$S$26),IF(W10&lt;=V10*1/5,"〇","×"),"")</f>
        <v>#REF!</v>
      </c>
      <c r="AW10" s="58" t="e">
        <f>IF(AND(#REF!=#REF!,#REF!=#REF!,#REF!=$S$26),IF(W10+#REF!&gt;=V10*3/10,"〇","×"),"")</f>
        <v>#REF!</v>
      </c>
      <c r="AX10" s="61" t="e">
        <f>IF(AND(#REF!=#REF!,#REF!=#REF!,#REF!=$S$26),IF(X10&lt;=V10*7/10,"〇","×"),"")</f>
        <v>#REF!</v>
      </c>
    </row>
    <row r="11" spans="1:50" ht="60" customHeight="1">
      <c r="A11" s="39" t="s">
        <v>18</v>
      </c>
      <c r="B11" s="6" t="s">
        <v>70</v>
      </c>
      <c r="C11" s="12" t="s">
        <v>72</v>
      </c>
      <c r="D11" s="12" t="s">
        <v>74</v>
      </c>
      <c r="E11" s="26" t="s">
        <v>51</v>
      </c>
      <c r="F11" s="13" t="s">
        <v>78</v>
      </c>
      <c r="G11" s="112"/>
      <c r="H11" s="117">
        <f>IF(G11="〇",2,0)</f>
        <v>0</v>
      </c>
      <c r="I11" s="112" t="s">
        <v>28</v>
      </c>
      <c r="J11" s="117">
        <f>IF(I11="〇",2,0)</f>
        <v>2</v>
      </c>
      <c r="K11" s="132" t="s">
        <v>83</v>
      </c>
      <c r="L11" s="14">
        <v>5</v>
      </c>
      <c r="M11" s="139">
        <v>6</v>
      </c>
      <c r="N11" s="112" t="s">
        <v>28</v>
      </c>
      <c r="O11" s="117">
        <f>IF(N11="〇",2,0)</f>
        <v>2</v>
      </c>
      <c r="P11" s="112"/>
      <c r="Q11" s="117">
        <f>IF(P11="〇",1,0)</f>
        <v>0</v>
      </c>
      <c r="R11" s="13" t="s">
        <v>45</v>
      </c>
      <c r="S11" s="14">
        <v>1</v>
      </c>
      <c r="T11" s="74" t="s">
        <v>33</v>
      </c>
      <c r="U11" s="15">
        <v>3000000</v>
      </c>
      <c r="V11" s="16">
        <v>3000000</v>
      </c>
      <c r="W11" s="16">
        <v>1500000</v>
      </c>
      <c r="X11" s="16">
        <v>1500000</v>
      </c>
      <c r="Y11" s="83"/>
      <c r="Z11" s="75" t="str">
        <f>IF(W11/V11&lt;=0.5,"OK","ｵｰﾊﾞｰ")</f>
        <v>OK</v>
      </c>
      <c r="AA11" s="119" t="s">
        <v>93</v>
      </c>
      <c r="AB11" s="145" t="s">
        <v>89</v>
      </c>
      <c r="AC11" s="150"/>
      <c r="AD11" s="150"/>
      <c r="AE11" s="77" t="s">
        <v>92</v>
      </c>
      <c r="AF11" s="114" t="e">
        <f>(AD11-AC11)/AC11*(-1)*100</f>
        <v>#DIV/0!</v>
      </c>
      <c r="AG11" s="108">
        <v>6</v>
      </c>
      <c r="AH11" s="116">
        <f>H11+J11+O11+Q11+AG11</f>
        <v>10</v>
      </c>
      <c r="AI11" s="91"/>
      <c r="AJ11" s="91"/>
      <c r="AK11" s="91"/>
      <c r="AL11" s="91"/>
      <c r="AM11" s="91"/>
      <c r="AN11" s="91"/>
      <c r="AO11" s="91"/>
      <c r="AP11" s="91"/>
      <c r="AR11" s="69" t="e">
        <f>IF(U11=W11+#REF!+X11,"〇","✕")</f>
        <v>#REF!</v>
      </c>
      <c r="AS11" s="60" t="e">
        <f>IF(OR(AND(#REF!=#REF!,#REF!=#REF!),AND(#REF!=#REF!,#REF!=#REF!),AND(#REF!=#REF!,#REF!=#REF!,#REF!=$S$25),AND(#REF!=#REF!,#REF!=#REF!),AND(#REF!=#REF!,OR(#REF!=#REF!,#REF!=#REF!,#REF!=#REF!))),IF(W11&lt;=V11*1/3,"〇","✕"),"")</f>
        <v>#REF!</v>
      </c>
      <c r="AT11" s="59" t="e">
        <f>IF(OR(AND(#REF!=#REF!,#REF!=#REF!),AND(#REF!=#REF!,#REF!=#REF!),AND(#REF!=#REF!,#REF!=#REF!,#REF!=$S$25),AND(#REF!=#REF!,#REF!=#REF!),AND(#REF!=#REF!,OR(#REF!=#REF!,#REF!=#REF!,#REF!=#REF!))),IF(W11+#REF!&gt;=V11*1/2,"〇","✕"),"")</f>
        <v>#REF!</v>
      </c>
      <c r="AU11" s="66" t="e">
        <f>IF(OR(AND(#REF!=#REF!,#REF!=#REF!),AND(#REF!=#REF!,#REF!=#REF!),AND(#REF!=#REF!,#REF!=#REF!,#REF!=$S$25),AND(#REF!=#REF!,#REF!=#REF!),AND(#REF!=#REF!,OR(#REF!=#REF!,#REF!=#REF!,#REF!=#REF!))),IF(X11&lt;=V11*1/2,"〇","✕"),"")</f>
        <v>#REF!</v>
      </c>
      <c r="AV11" s="60" t="e">
        <f>IF(AND(#REF!=#REF!,#REF!=#REF!,#REF!=$S$26),IF(W11&lt;=V11*1/5,"〇","×"),"")</f>
        <v>#REF!</v>
      </c>
      <c r="AW11" s="58" t="e">
        <f>IF(AND(#REF!=#REF!,#REF!=#REF!,#REF!=$S$26),IF(W11+#REF!&gt;=V11*3/10,"〇","×"),"")</f>
        <v>#REF!</v>
      </c>
      <c r="AX11" s="61" t="e">
        <f>IF(AND(#REF!=#REF!,#REF!=#REF!,#REF!=$S$26),IF(X11&lt;=V11*7/10,"〇","×"),"")</f>
        <v>#REF!</v>
      </c>
    </row>
    <row r="12" spans="1:50" ht="60" customHeight="1">
      <c r="A12" s="38" t="s">
        <v>18</v>
      </c>
      <c r="B12" s="6" t="s">
        <v>70</v>
      </c>
      <c r="C12" s="6" t="s">
        <v>71</v>
      </c>
      <c r="D12" s="6" t="s">
        <v>73</v>
      </c>
      <c r="E12" s="26" t="s">
        <v>50</v>
      </c>
      <c r="F12" s="7" t="s">
        <v>77</v>
      </c>
      <c r="G12" s="112" t="s">
        <v>28</v>
      </c>
      <c r="H12" s="117">
        <f>IF(G12="〇",2,0)</f>
        <v>2</v>
      </c>
      <c r="I12" s="112"/>
      <c r="J12" s="117">
        <f>IF(I12="〇",2,0)</f>
        <v>0</v>
      </c>
      <c r="K12" s="131" t="s">
        <v>46</v>
      </c>
      <c r="L12" s="8">
        <v>50</v>
      </c>
      <c r="M12" s="138">
        <v>60</v>
      </c>
      <c r="N12" s="112" t="s">
        <v>28</v>
      </c>
      <c r="O12" s="117">
        <f>IF(N12="〇",2,0)</f>
        <v>2</v>
      </c>
      <c r="P12" s="112" t="s">
        <v>28</v>
      </c>
      <c r="Q12" s="117">
        <f>IF(P12="〇",1,0)</f>
        <v>1</v>
      </c>
      <c r="R12" s="7" t="s">
        <v>85</v>
      </c>
      <c r="S12" s="8">
        <v>2</v>
      </c>
      <c r="T12" s="123" t="s">
        <v>33</v>
      </c>
      <c r="U12" s="10">
        <v>17600000</v>
      </c>
      <c r="V12" s="11">
        <v>16000000</v>
      </c>
      <c r="W12" s="11">
        <v>8000000</v>
      </c>
      <c r="X12" s="11">
        <v>9600000</v>
      </c>
      <c r="Y12" s="83" t="s">
        <v>10</v>
      </c>
      <c r="Z12" s="75" t="str">
        <f>IF(W12/V12&lt;=0.5,"OK","ｵｰﾊﾞｰ")</f>
        <v>OK</v>
      </c>
      <c r="AA12" s="119" t="s">
        <v>93</v>
      </c>
      <c r="AB12" s="144" t="s">
        <v>88</v>
      </c>
      <c r="AC12" s="152"/>
      <c r="AD12" s="152"/>
      <c r="AE12" s="77" t="s">
        <v>92</v>
      </c>
      <c r="AF12" s="114" t="e">
        <f>(AD12-AC12)/AC12*(-1)*100</f>
        <v>#DIV/0!</v>
      </c>
      <c r="AG12" s="115">
        <v>2</v>
      </c>
      <c r="AH12" s="116">
        <f t="shared" ref="AH12:AH18" si="0">H12+J12+O12+Q12+AG12</f>
        <v>7</v>
      </c>
      <c r="AI12" s="90"/>
      <c r="AJ12" s="90"/>
      <c r="AK12" s="90"/>
      <c r="AL12" s="90"/>
      <c r="AM12" s="90"/>
      <c r="AN12" s="90"/>
      <c r="AO12" s="90"/>
      <c r="AP12" s="90"/>
      <c r="AR12" s="69" t="e">
        <f>IF(U12=W12+#REF!+X12,"〇","✕")</f>
        <v>#REF!</v>
      </c>
      <c r="AS12" s="68" t="e">
        <f>IF(OR(AND(#REF!=#REF!,#REF!=#REF!),AND(#REF!=#REF!,#REF!=#REF!),AND(#REF!=#REF!,#REF!=#REF!,#REF!=$S$25),AND(#REF!=#REF!,#REF!=#REF!),AND(#REF!=#REF!,OR(#REF!=#REF!,#REF!=#REF!,#REF!=#REF!))),IF(W12&lt;=V12*1/3,"〇","✕"),"")</f>
        <v>#REF!</v>
      </c>
      <c r="AT12" s="59" t="e">
        <f>IF(OR(AND(#REF!=#REF!,#REF!=#REF!),AND(#REF!=#REF!,#REF!=#REF!),AND(#REF!=#REF!,#REF!=#REF!,#REF!=$S$25),AND(#REF!=#REF!,#REF!=#REF!),AND(#REF!=#REF!,OR(#REF!=#REF!,#REF!=#REF!,#REF!=#REF!))),IF(W12+#REF!&gt;=V12*1/2,"〇","✕"),"")</f>
        <v>#REF!</v>
      </c>
      <c r="AU12" s="66" t="e">
        <f>IF(OR(AND(#REF!=#REF!,#REF!=#REF!),AND(#REF!=#REF!,#REF!=#REF!),AND(#REF!=#REF!,#REF!=#REF!,#REF!=$S$25),AND(#REF!=#REF!,#REF!=#REF!),AND(#REF!=#REF!,OR(#REF!=#REF!,#REF!=#REF!,#REF!=#REF!))),IF(X12&lt;=V12*1/2,"〇","✕"),"")</f>
        <v>#REF!</v>
      </c>
      <c r="AV12" s="68" t="e">
        <f>IF(AND(#REF!=#REF!,#REF!=#REF!,#REF!=$S$26),IF(W12&lt;=V12*1/5,"〇","×"),"")</f>
        <v>#REF!</v>
      </c>
      <c r="AW12" s="59" t="e">
        <f>IF(AND(#REF!=#REF!,#REF!=#REF!,#REF!=$S$26),IF(W12+#REF!&gt;=V12*3/10,"〇","×"),"")</f>
        <v>#REF!</v>
      </c>
      <c r="AX12" s="66" t="e">
        <f>IF(AND(#REF!=#REF!,#REF!=#REF!,#REF!=$S$26),IF(X12&lt;=V12*7/10,"〇","×"),"")</f>
        <v>#REF!</v>
      </c>
    </row>
    <row r="13" spans="1:50" ht="60" customHeight="1">
      <c r="A13" s="39" t="s">
        <v>18</v>
      </c>
      <c r="B13" s="6" t="s">
        <v>70</v>
      </c>
      <c r="C13" s="12" t="s">
        <v>79</v>
      </c>
      <c r="D13" s="12" t="s">
        <v>80</v>
      </c>
      <c r="E13" s="26" t="s">
        <v>51</v>
      </c>
      <c r="F13" s="13" t="s">
        <v>82</v>
      </c>
      <c r="G13" s="112"/>
      <c r="H13" s="117">
        <f t="shared" ref="H13:H18" si="1">IF(G13="〇",2,0)</f>
        <v>0</v>
      </c>
      <c r="I13" s="112"/>
      <c r="J13" s="117">
        <f t="shared" ref="J13:J18" si="2">IF(I13="〇",2,0)</f>
        <v>0</v>
      </c>
      <c r="K13" s="132" t="s">
        <v>46</v>
      </c>
      <c r="L13" s="14">
        <v>10</v>
      </c>
      <c r="M13" s="139">
        <v>15</v>
      </c>
      <c r="N13" s="112" t="s">
        <v>28</v>
      </c>
      <c r="O13" s="117">
        <f t="shared" ref="O13:O18" si="3">IF(N13="〇",2,0)</f>
        <v>2</v>
      </c>
      <c r="P13" s="112"/>
      <c r="Q13" s="117">
        <f t="shared" ref="Q13:Q18" si="4">IF(P13="〇",1,0)</f>
        <v>0</v>
      </c>
      <c r="R13" s="13" t="s">
        <v>86</v>
      </c>
      <c r="S13" s="14">
        <v>1</v>
      </c>
      <c r="T13" s="124" t="s">
        <v>33</v>
      </c>
      <c r="U13" s="15">
        <v>3000000</v>
      </c>
      <c r="V13" s="16">
        <v>3000000</v>
      </c>
      <c r="W13" s="16">
        <v>1500000</v>
      </c>
      <c r="X13" s="16">
        <v>1500000</v>
      </c>
      <c r="Y13" s="83"/>
      <c r="Z13" s="75" t="str">
        <f t="shared" ref="Z13:Z18" si="5">IF(W13/V13&lt;=0.5,"OK","ｵｰﾊﾞｰ")</f>
        <v>OK</v>
      </c>
      <c r="AA13" s="119" t="s">
        <v>93</v>
      </c>
      <c r="AB13" s="145" t="s">
        <v>90</v>
      </c>
      <c r="AC13" s="151"/>
      <c r="AD13" s="151"/>
      <c r="AE13" s="77" t="s">
        <v>92</v>
      </c>
      <c r="AF13" s="114" t="e">
        <f t="shared" ref="AF13:AF18" si="6">(AD13-AC13)/AC13*(-1)*100</f>
        <v>#DIV/0!</v>
      </c>
      <c r="AG13" s="108">
        <v>2</v>
      </c>
      <c r="AH13" s="116">
        <f t="shared" si="0"/>
        <v>4</v>
      </c>
      <c r="AI13" s="91"/>
      <c r="AJ13" s="91"/>
      <c r="AK13" s="91"/>
      <c r="AL13" s="91"/>
      <c r="AM13" s="91"/>
      <c r="AN13" s="91"/>
      <c r="AO13" s="91"/>
      <c r="AP13" s="91"/>
      <c r="AR13" s="69" t="e">
        <f>IF(U13=W13+#REF!+X13,"〇","✕")</f>
        <v>#REF!</v>
      </c>
      <c r="AS13" s="60" t="e">
        <f>IF(OR(AND(#REF!=#REF!,#REF!=#REF!),AND(#REF!=#REF!,#REF!=#REF!),AND(#REF!=#REF!,#REF!=#REF!,#REF!=$S$25),AND(#REF!=#REF!,#REF!=#REF!),AND(#REF!=#REF!,OR(#REF!=#REF!,#REF!=#REF!,#REF!=#REF!))),IF(W13&lt;=V13*1/3,"〇","✕"),"")</f>
        <v>#REF!</v>
      </c>
      <c r="AT13" s="59" t="e">
        <f>IF(OR(AND(#REF!=#REF!,#REF!=#REF!),AND(#REF!=#REF!,#REF!=#REF!),AND(#REF!=#REF!,#REF!=#REF!,#REF!=$S$25),AND(#REF!=#REF!,#REF!=#REF!),AND(#REF!=#REF!,OR(#REF!=#REF!,#REF!=#REF!,#REF!=#REF!))),IF(W13+#REF!&gt;=V13*1/2,"〇","✕"),"")</f>
        <v>#REF!</v>
      </c>
      <c r="AU13" s="66" t="e">
        <f>IF(OR(AND(#REF!=#REF!,#REF!=#REF!),AND(#REF!=#REF!,#REF!=#REF!),AND(#REF!=#REF!,#REF!=#REF!,#REF!=$S$25),AND(#REF!=#REF!,#REF!=#REF!),AND(#REF!=#REF!,OR(#REF!=#REF!,#REF!=#REF!,#REF!=#REF!))),IF(X13&lt;=V13*1/2,"〇","✕"),"")</f>
        <v>#REF!</v>
      </c>
      <c r="AV13" s="60" t="e">
        <f>IF(AND(#REF!=#REF!,#REF!=#REF!,#REF!=$S$26),IF(W13&lt;=V13*1/5,"〇","×"),"")</f>
        <v>#REF!</v>
      </c>
      <c r="AW13" s="58" t="e">
        <f>IF(AND(#REF!=#REF!,#REF!=#REF!,#REF!=$S$26),IF(W13+#REF!&gt;=V13*3/10,"〇","×"),"")</f>
        <v>#REF!</v>
      </c>
      <c r="AX13" s="61" t="e">
        <f>IF(AND(#REF!=#REF!,#REF!=#REF!,#REF!=$S$26),IF(X13&lt;=V13*7/10,"〇","×"),"")</f>
        <v>#REF!</v>
      </c>
    </row>
    <row r="14" spans="1:50" ht="60" customHeight="1">
      <c r="A14" s="39"/>
      <c r="B14" s="12"/>
      <c r="C14" s="12"/>
      <c r="D14" s="12"/>
      <c r="E14" s="26"/>
      <c r="F14" s="13"/>
      <c r="G14" s="112"/>
      <c r="H14" s="117">
        <f t="shared" si="1"/>
        <v>0</v>
      </c>
      <c r="I14" s="112"/>
      <c r="J14" s="117">
        <f t="shared" si="2"/>
        <v>0</v>
      </c>
      <c r="K14" s="132"/>
      <c r="L14" s="14"/>
      <c r="M14" s="139"/>
      <c r="N14" s="112"/>
      <c r="O14" s="117">
        <f t="shared" si="3"/>
        <v>0</v>
      </c>
      <c r="P14" s="112"/>
      <c r="Q14" s="117">
        <f t="shared" si="4"/>
        <v>0</v>
      </c>
      <c r="R14" s="97"/>
      <c r="S14" s="122"/>
      <c r="T14" s="125"/>
      <c r="U14" s="15"/>
      <c r="V14" s="16"/>
      <c r="W14" s="16"/>
      <c r="X14" s="16"/>
      <c r="Y14" s="83"/>
      <c r="Z14" s="75" t="e">
        <f t="shared" si="5"/>
        <v>#DIV/0!</v>
      </c>
      <c r="AA14" s="119"/>
      <c r="AB14" s="146"/>
      <c r="AC14" s="104"/>
      <c r="AD14" s="104"/>
      <c r="AE14" s="78"/>
      <c r="AF14" s="114" t="e">
        <f t="shared" si="6"/>
        <v>#DIV/0!</v>
      </c>
      <c r="AG14" s="108"/>
      <c r="AH14" s="116">
        <f t="shared" si="0"/>
        <v>0</v>
      </c>
      <c r="AI14" s="91"/>
      <c r="AJ14" s="91"/>
      <c r="AK14" s="91"/>
      <c r="AL14" s="91"/>
      <c r="AM14" s="91"/>
      <c r="AN14" s="91"/>
      <c r="AO14" s="91"/>
      <c r="AP14" s="91"/>
      <c r="AR14" s="69" t="e">
        <f>IF(U14=W14+#REF!+X14,"〇","✕")</f>
        <v>#REF!</v>
      </c>
      <c r="AS14" s="60" t="e">
        <f>IF(OR(AND(#REF!=#REF!,#REF!=#REF!),AND(#REF!=#REF!,#REF!=#REF!),AND(#REF!=#REF!,#REF!=#REF!,#REF!=$S$25),AND(#REF!=#REF!,#REF!=#REF!),AND(#REF!=#REF!,OR(#REF!=#REF!,#REF!=#REF!,#REF!=#REF!))),IF(W14&lt;=V14*1/3,"〇","✕"),"")</f>
        <v>#REF!</v>
      </c>
      <c r="AT14" s="59" t="e">
        <f>IF(OR(AND(#REF!=#REF!,#REF!=#REF!),AND(#REF!=#REF!,#REF!=#REF!),AND(#REF!=#REF!,#REF!=#REF!,#REF!=$S$25),AND(#REF!=#REF!,#REF!=#REF!),AND(#REF!=#REF!,OR(#REF!=#REF!,#REF!=#REF!,#REF!=#REF!))),IF(W14+#REF!&gt;=V14*1/2,"〇","✕"),"")</f>
        <v>#REF!</v>
      </c>
      <c r="AU14" s="66" t="e">
        <f>IF(OR(AND(#REF!=#REF!,#REF!=#REF!),AND(#REF!=#REF!,#REF!=#REF!),AND(#REF!=#REF!,#REF!=#REF!,#REF!=$S$25),AND(#REF!=#REF!,#REF!=#REF!),AND(#REF!=#REF!,OR(#REF!=#REF!,#REF!=#REF!,#REF!=#REF!))),IF(X14&lt;=V14*1/2,"〇","✕"),"")</f>
        <v>#REF!</v>
      </c>
      <c r="AV14" s="60" t="e">
        <f>IF(AND(#REF!=#REF!,#REF!=#REF!,#REF!=$S$26),IF(W14&lt;=V14*1/5,"〇","×"),"")</f>
        <v>#REF!</v>
      </c>
      <c r="AW14" s="58" t="e">
        <f>IF(AND(#REF!=#REF!,#REF!=#REF!,#REF!=$S$26),IF(W14+#REF!&gt;=V14*3/10,"〇","×"),"")</f>
        <v>#REF!</v>
      </c>
      <c r="AX14" s="61" t="e">
        <f>IF(AND(#REF!=#REF!,#REF!=#REF!,#REF!=$S$26),IF(X14&lt;=V14*7/10,"〇","×"),"")</f>
        <v>#REF!</v>
      </c>
    </row>
    <row r="15" spans="1:50" ht="60" customHeight="1">
      <c r="A15" s="39"/>
      <c r="B15" s="12"/>
      <c r="C15" s="12"/>
      <c r="D15" s="12"/>
      <c r="E15" s="26"/>
      <c r="F15" s="13"/>
      <c r="G15" s="112"/>
      <c r="H15" s="117">
        <f t="shared" si="1"/>
        <v>0</v>
      </c>
      <c r="I15" s="112"/>
      <c r="J15" s="117">
        <f t="shared" si="2"/>
        <v>0</v>
      </c>
      <c r="K15" s="132"/>
      <c r="L15" s="14"/>
      <c r="M15" s="139"/>
      <c r="N15" s="112"/>
      <c r="O15" s="117">
        <f t="shared" si="3"/>
        <v>0</v>
      </c>
      <c r="P15" s="112"/>
      <c r="Q15" s="117">
        <f t="shared" si="4"/>
        <v>0</v>
      </c>
      <c r="R15" s="97"/>
      <c r="S15" s="122"/>
      <c r="T15" s="125"/>
      <c r="U15" s="15"/>
      <c r="V15" s="16"/>
      <c r="W15" s="16"/>
      <c r="X15" s="16"/>
      <c r="Y15" s="83"/>
      <c r="Z15" s="75" t="e">
        <f t="shared" si="5"/>
        <v>#DIV/0!</v>
      </c>
      <c r="AA15" s="119"/>
      <c r="AB15" s="146"/>
      <c r="AC15" s="104"/>
      <c r="AD15" s="104"/>
      <c r="AE15" s="78"/>
      <c r="AF15" s="114" t="e">
        <f t="shared" si="6"/>
        <v>#DIV/0!</v>
      </c>
      <c r="AG15" s="108"/>
      <c r="AH15" s="116">
        <f t="shared" si="0"/>
        <v>0</v>
      </c>
      <c r="AI15" s="91"/>
      <c r="AJ15" s="91"/>
      <c r="AK15" s="91"/>
      <c r="AL15" s="91"/>
      <c r="AM15" s="91"/>
      <c r="AN15" s="91"/>
      <c r="AO15" s="91"/>
      <c r="AP15" s="91"/>
      <c r="AR15" s="69" t="e">
        <f>IF(U15=W15+#REF!+X15,"〇","✕")</f>
        <v>#REF!</v>
      </c>
      <c r="AS15" s="60" t="e">
        <f>IF(OR(AND(#REF!=#REF!,#REF!=#REF!),AND(#REF!=#REF!,#REF!=#REF!),AND(#REF!=#REF!,#REF!=#REF!,#REF!=$S$25),AND(#REF!=#REF!,#REF!=#REF!),AND(#REF!=#REF!,OR(#REF!=#REF!,#REF!=#REF!,#REF!=#REF!))),IF(W15&lt;=V15*1/3,"〇","✕"),"")</f>
        <v>#REF!</v>
      </c>
      <c r="AT15" s="59" t="e">
        <f>IF(OR(AND(#REF!=#REF!,#REF!=#REF!),AND(#REF!=#REF!,#REF!=#REF!),AND(#REF!=#REF!,#REF!=#REF!,#REF!=$S$25),AND(#REF!=#REF!,#REF!=#REF!),AND(#REF!=#REF!,OR(#REF!=#REF!,#REF!=#REF!,#REF!=#REF!))),IF(W15+#REF!&gt;=V15*1/2,"〇","✕"),"")</f>
        <v>#REF!</v>
      </c>
      <c r="AU15" s="66" t="e">
        <f>IF(OR(AND(#REF!=#REF!,#REF!=#REF!),AND(#REF!=#REF!,#REF!=#REF!),AND(#REF!=#REF!,#REF!=#REF!,#REF!=$S$25),AND(#REF!=#REF!,#REF!=#REF!),AND(#REF!=#REF!,OR(#REF!=#REF!,#REF!=#REF!,#REF!=#REF!))),IF(X15&lt;=V15*1/2,"〇","✕"),"")</f>
        <v>#REF!</v>
      </c>
      <c r="AV15" s="60" t="e">
        <f>IF(AND(#REF!=#REF!,#REF!=#REF!,#REF!=$S$26),IF(W15&lt;=V15*1/5,"〇","×"),"")</f>
        <v>#REF!</v>
      </c>
      <c r="AW15" s="58" t="e">
        <f>IF(AND(#REF!=#REF!,#REF!=#REF!,#REF!=$S$26),IF(W15+#REF!&gt;=V15*3/10,"〇","×"),"")</f>
        <v>#REF!</v>
      </c>
      <c r="AX15" s="61" t="e">
        <f>IF(AND(#REF!=#REF!,#REF!=#REF!,#REF!=$S$26),IF(X15&lt;=V15*7/10,"〇","×"),"")</f>
        <v>#REF!</v>
      </c>
    </row>
    <row r="16" spans="1:50" ht="60" customHeight="1">
      <c r="A16" s="39"/>
      <c r="B16" s="12"/>
      <c r="C16" s="12"/>
      <c r="D16" s="12"/>
      <c r="E16" s="26"/>
      <c r="F16" s="13"/>
      <c r="G16" s="112"/>
      <c r="H16" s="117">
        <f t="shared" si="1"/>
        <v>0</v>
      </c>
      <c r="I16" s="112"/>
      <c r="J16" s="117">
        <f t="shared" si="2"/>
        <v>0</v>
      </c>
      <c r="K16" s="132"/>
      <c r="L16" s="14"/>
      <c r="M16" s="139"/>
      <c r="N16" s="112"/>
      <c r="O16" s="117">
        <f t="shared" si="3"/>
        <v>0</v>
      </c>
      <c r="P16" s="112"/>
      <c r="Q16" s="117">
        <f t="shared" si="4"/>
        <v>0</v>
      </c>
      <c r="R16" s="13"/>
      <c r="S16" s="14"/>
      <c r="T16" s="124"/>
      <c r="U16" s="15"/>
      <c r="V16" s="16"/>
      <c r="W16" s="16"/>
      <c r="X16" s="16"/>
      <c r="Y16" s="83"/>
      <c r="Z16" s="75" t="e">
        <f t="shared" si="5"/>
        <v>#DIV/0!</v>
      </c>
      <c r="AA16" s="119"/>
      <c r="AB16" s="145"/>
      <c r="AC16" s="104"/>
      <c r="AD16" s="104"/>
      <c r="AE16" s="78"/>
      <c r="AF16" s="114" t="e">
        <f t="shared" si="6"/>
        <v>#DIV/0!</v>
      </c>
      <c r="AG16" s="108"/>
      <c r="AH16" s="116">
        <f t="shared" si="0"/>
        <v>0</v>
      </c>
      <c r="AI16" s="91"/>
      <c r="AJ16" s="91"/>
      <c r="AK16" s="91"/>
      <c r="AL16" s="91"/>
      <c r="AM16" s="91"/>
      <c r="AN16" s="91"/>
      <c r="AO16" s="91"/>
      <c r="AP16" s="91"/>
      <c r="AR16" s="69" t="e">
        <f>IF(U16=W16+#REF!+X16,"〇","✕")</f>
        <v>#REF!</v>
      </c>
      <c r="AS16" s="60" t="e">
        <f>IF(OR(AND(#REF!=#REF!,#REF!=#REF!),AND(#REF!=#REF!,#REF!=#REF!),AND(#REF!=#REF!,#REF!=#REF!,#REF!=$S$25),AND(#REF!=#REF!,#REF!=#REF!),AND(#REF!=#REF!,OR(#REF!=#REF!,#REF!=#REF!,#REF!=#REF!))),IF(W16&lt;=V16*1/3,"〇","✕"),"")</f>
        <v>#REF!</v>
      </c>
      <c r="AT16" s="59" t="e">
        <f>IF(OR(AND(#REF!=#REF!,#REF!=#REF!),AND(#REF!=#REF!,#REF!=#REF!),AND(#REF!=#REF!,#REF!=#REF!,#REF!=$S$25),AND(#REF!=#REF!,#REF!=#REF!),AND(#REF!=#REF!,OR(#REF!=#REF!,#REF!=#REF!,#REF!=#REF!))),IF(W16+#REF!&gt;=V16*1/2,"〇","✕"),"")</f>
        <v>#REF!</v>
      </c>
      <c r="AU16" s="66" t="e">
        <f>IF(OR(AND(#REF!=#REF!,#REF!=#REF!),AND(#REF!=#REF!,#REF!=#REF!),AND(#REF!=#REF!,#REF!=#REF!,#REF!=$S$25),AND(#REF!=#REF!,#REF!=#REF!),AND(#REF!=#REF!,OR(#REF!=#REF!,#REF!=#REF!,#REF!=#REF!))),IF(X16&lt;=V16*1/2,"〇","✕"),"")</f>
        <v>#REF!</v>
      </c>
      <c r="AV16" s="60" t="e">
        <f>IF(AND(#REF!=#REF!,#REF!=#REF!,#REF!=$S$26),IF(W16&lt;=V16*1/5,"〇","×"),"")</f>
        <v>#REF!</v>
      </c>
      <c r="AW16" s="58" t="e">
        <f>IF(AND(#REF!=#REF!,#REF!=#REF!,#REF!=$S$26),IF(W16+#REF!&gt;=V16*3/10,"〇","×"),"")</f>
        <v>#REF!</v>
      </c>
      <c r="AX16" s="61" t="e">
        <f>IF(AND(#REF!=#REF!,#REF!=#REF!,#REF!=$S$26),IF(X16&lt;=V16*7/10,"〇","×"),"")</f>
        <v>#REF!</v>
      </c>
    </row>
    <row r="17" spans="1:50" ht="60" customHeight="1">
      <c r="A17" s="42"/>
      <c r="B17" s="43"/>
      <c r="C17" s="43"/>
      <c r="D17" s="43"/>
      <c r="E17" s="44"/>
      <c r="F17" s="45"/>
      <c r="G17" s="112"/>
      <c r="H17" s="117">
        <f t="shared" si="1"/>
        <v>0</v>
      </c>
      <c r="I17" s="112"/>
      <c r="J17" s="117">
        <f t="shared" si="2"/>
        <v>0</v>
      </c>
      <c r="K17" s="133"/>
      <c r="L17" s="46"/>
      <c r="M17" s="140"/>
      <c r="N17" s="112"/>
      <c r="O17" s="117">
        <f t="shared" si="3"/>
        <v>0</v>
      </c>
      <c r="P17" s="112"/>
      <c r="Q17" s="117">
        <f t="shared" si="4"/>
        <v>0</v>
      </c>
      <c r="R17" s="45"/>
      <c r="S17" s="46"/>
      <c r="T17" s="126"/>
      <c r="U17" s="47"/>
      <c r="V17" s="48"/>
      <c r="W17" s="48"/>
      <c r="X17" s="48"/>
      <c r="Y17" s="84"/>
      <c r="Z17" s="75" t="e">
        <f t="shared" si="5"/>
        <v>#DIV/0!</v>
      </c>
      <c r="AA17" s="119"/>
      <c r="AB17" s="147"/>
      <c r="AC17" s="105"/>
      <c r="AD17" s="105"/>
      <c r="AE17" s="79"/>
      <c r="AF17" s="114" t="e">
        <f t="shared" si="6"/>
        <v>#DIV/0!</v>
      </c>
      <c r="AG17" s="109"/>
      <c r="AH17" s="116">
        <f t="shared" si="0"/>
        <v>0</v>
      </c>
      <c r="AI17" s="91"/>
      <c r="AJ17" s="91"/>
      <c r="AK17" s="91"/>
      <c r="AL17" s="91"/>
      <c r="AM17" s="91"/>
      <c r="AN17" s="91"/>
      <c r="AO17" s="91"/>
      <c r="AP17" s="91"/>
      <c r="AR17" s="69" t="e">
        <f>IF(U17=W17+#REF!+X17,"〇","✕")</f>
        <v>#REF!</v>
      </c>
      <c r="AS17" s="60" t="e">
        <f>IF(OR(AND(#REF!=#REF!,#REF!=#REF!),AND(#REF!=#REF!,#REF!=#REF!),AND(#REF!=#REF!,#REF!=#REF!,#REF!=$S$25),AND(#REF!=#REF!,#REF!=#REF!),AND(#REF!=#REF!,OR(#REF!=#REF!,#REF!=#REF!,#REF!=#REF!))),IF(W17&lt;=V17*1/3,"〇","✕"),"")</f>
        <v>#REF!</v>
      </c>
      <c r="AT17" s="59" t="e">
        <f>IF(OR(AND(#REF!=#REF!,#REF!=#REF!),AND(#REF!=#REF!,#REF!=#REF!),AND(#REF!=#REF!,#REF!=#REF!,#REF!=$S$25),AND(#REF!=#REF!,#REF!=#REF!),AND(#REF!=#REF!,OR(#REF!=#REF!,#REF!=#REF!,#REF!=#REF!))),IF(W17+#REF!&gt;=V17*1/2,"〇","✕"),"")</f>
        <v>#REF!</v>
      </c>
      <c r="AU17" s="66" t="e">
        <f>IF(OR(AND(#REF!=#REF!,#REF!=#REF!),AND(#REF!=#REF!,#REF!=#REF!),AND(#REF!=#REF!,#REF!=#REF!,#REF!=$S$25),AND(#REF!=#REF!,#REF!=#REF!),AND(#REF!=#REF!,OR(#REF!=#REF!,#REF!=#REF!,#REF!=#REF!))),IF(X17&lt;=V17*1/2,"〇","✕"),"")</f>
        <v>#REF!</v>
      </c>
      <c r="AV17" s="60" t="e">
        <f>IF(AND(#REF!=#REF!,#REF!=#REF!,#REF!=$S$26),IF(W17&lt;=V17*1/5,"〇","×"),"")</f>
        <v>#REF!</v>
      </c>
      <c r="AW17" s="58" t="e">
        <f>IF(AND(#REF!=#REF!,#REF!=#REF!,#REF!=$S$26),IF(W17+#REF!&gt;=V17*3/10,"〇","×"),"")</f>
        <v>#REF!</v>
      </c>
      <c r="AX17" s="61" t="e">
        <f>IF(AND(#REF!=#REF!,#REF!=#REF!,#REF!=$S$26),IF(X17&lt;=V17*7/10,"〇","×"),"")</f>
        <v>#REF!</v>
      </c>
    </row>
    <row r="18" spans="1:50" ht="60" customHeight="1" thickBot="1">
      <c r="A18" s="40"/>
      <c r="B18" s="17"/>
      <c r="C18" s="17"/>
      <c r="D18" s="17"/>
      <c r="E18" s="27"/>
      <c r="F18" s="18"/>
      <c r="G18" s="112"/>
      <c r="H18" s="117">
        <f t="shared" si="1"/>
        <v>0</v>
      </c>
      <c r="I18" s="112"/>
      <c r="J18" s="117">
        <f t="shared" si="2"/>
        <v>0</v>
      </c>
      <c r="K18" s="134"/>
      <c r="L18" s="23"/>
      <c r="M18" s="141"/>
      <c r="N18" s="112"/>
      <c r="O18" s="117">
        <f t="shared" si="3"/>
        <v>0</v>
      </c>
      <c r="P18" s="112"/>
      <c r="Q18" s="117">
        <f t="shared" si="4"/>
        <v>0</v>
      </c>
      <c r="R18" s="18"/>
      <c r="S18" s="23"/>
      <c r="T18" s="127"/>
      <c r="U18" s="19"/>
      <c r="V18" s="20"/>
      <c r="W18" s="20"/>
      <c r="X18" s="20"/>
      <c r="Y18" s="85"/>
      <c r="Z18" s="75" t="e">
        <f t="shared" si="5"/>
        <v>#DIV/0!</v>
      </c>
      <c r="AA18" s="119"/>
      <c r="AB18" s="148"/>
      <c r="AC18" s="106"/>
      <c r="AD18" s="106"/>
      <c r="AE18" s="80"/>
      <c r="AF18" s="114" t="e">
        <f t="shared" si="6"/>
        <v>#DIV/0!</v>
      </c>
      <c r="AG18" s="110"/>
      <c r="AH18" s="116">
        <f t="shared" si="0"/>
        <v>0</v>
      </c>
      <c r="AI18" s="91"/>
      <c r="AJ18" s="91"/>
      <c r="AK18" s="91"/>
      <c r="AL18" s="91"/>
      <c r="AM18" s="91"/>
      <c r="AN18" s="91"/>
      <c r="AO18" s="91"/>
      <c r="AP18" s="91"/>
      <c r="AR18" s="69" t="e">
        <f>IF(U18=W18+#REF!+X18,"〇","✕")</f>
        <v>#REF!</v>
      </c>
      <c r="AS18" s="62" t="e">
        <f>IF(OR(AND(#REF!=#REF!,#REF!=#REF!),AND(#REF!=#REF!,#REF!=#REF!),AND(#REF!=#REF!,#REF!=#REF!,#REF!=$S$25),AND(#REF!=#REF!,#REF!=#REF!),AND(#REF!=#REF!,OR(#REF!=#REF!,#REF!=#REF!,#REF!=#REF!))),IF(W18&lt;=V18*1/3,"〇","✕"),"")</f>
        <v>#REF!</v>
      </c>
      <c r="AT18" s="64" t="e">
        <f>IF(OR(AND(#REF!=#REF!,#REF!=#REF!),AND(#REF!=#REF!,#REF!=#REF!),AND(#REF!=#REF!,#REF!=#REF!,#REF!=$S$25),AND(#REF!=#REF!,#REF!=#REF!),AND(#REF!=#REF!,OR(#REF!=#REF!,#REF!=#REF!,#REF!=#REF!))),IF(W18+#REF!&gt;=V18*1/2,"〇","✕"),"")</f>
        <v>#REF!</v>
      </c>
      <c r="AU18" s="67" t="e">
        <f>IF(OR(AND(#REF!=#REF!,#REF!=#REF!),AND(#REF!=#REF!,#REF!=#REF!),AND(#REF!=#REF!,#REF!=#REF!,#REF!=$S$25),AND(#REF!=#REF!,#REF!=#REF!),AND(#REF!=#REF!,OR(#REF!=#REF!,#REF!=#REF!,#REF!=#REF!))),IF(X18&lt;=V18*1/2,"〇","✕"),"")</f>
        <v>#REF!</v>
      </c>
      <c r="AV18" s="62" t="e">
        <f>IF(AND(#REF!=#REF!,#REF!=#REF!,#REF!=$S$26),IF(W18&lt;=V18*1/5,"〇","×"),"")</f>
        <v>#REF!</v>
      </c>
      <c r="AW18" s="63" t="e">
        <f>IF(AND(#REF!=#REF!,#REF!=#REF!,#REF!=$S$26),IF(W18+#REF!&gt;=V18*3/10,"〇","×"),"")</f>
        <v>#REF!</v>
      </c>
      <c r="AX18" s="65" t="e">
        <f>IF(AND(#REF!=#REF!,#REF!=#REF!,#REF!=$S$26),IF(X18&lt;=V18*7/10,"〇","×"),"")</f>
        <v>#REF!</v>
      </c>
    </row>
    <row r="19" spans="1:50" ht="30" customHeight="1" thickBot="1">
      <c r="A19" s="28"/>
      <c r="B19" s="29"/>
      <c r="C19" s="29"/>
      <c r="D19" s="29"/>
      <c r="E19" s="21"/>
      <c r="F19" s="31"/>
      <c r="G19" s="101"/>
      <c r="H19" s="32"/>
      <c r="I19" s="101"/>
      <c r="J19" s="130"/>
      <c r="K19" s="135"/>
      <c r="L19" s="33"/>
      <c r="M19" s="24"/>
      <c r="N19" s="30"/>
      <c r="O19" s="49"/>
      <c r="P19" s="30"/>
      <c r="Q19" s="96"/>
      <c r="R19" s="96"/>
      <c r="S19" s="98" t="s">
        <v>5</v>
      </c>
      <c r="T19" s="34">
        <f>SUM(T12:T18)</f>
        <v>0</v>
      </c>
      <c r="U19" s="34">
        <f>SUM(U12:U18)</f>
        <v>20600000</v>
      </c>
      <c r="V19" s="35">
        <f>SUM(V12:V18)</f>
        <v>19000000</v>
      </c>
      <c r="W19" s="35">
        <f>SUM(W12:W18)</f>
        <v>9500000</v>
      </c>
      <c r="X19" s="35">
        <f>SUM(X12:X18)</f>
        <v>11100000</v>
      </c>
      <c r="Y19" s="82"/>
      <c r="Z19" s="137"/>
      <c r="AA19" s="36"/>
      <c r="AB19" s="121"/>
      <c r="AC19" s="107"/>
      <c r="AD19" s="107"/>
      <c r="AE19" s="81"/>
      <c r="AF19" s="81"/>
      <c r="AG19" s="111"/>
      <c r="AH19" s="100"/>
    </row>
    <row r="25" spans="1:50">
      <c r="A25" s="37" t="s">
        <v>18</v>
      </c>
      <c r="E25" s="3" t="s">
        <v>50</v>
      </c>
      <c r="G25" s="3" t="s">
        <v>29</v>
      </c>
      <c r="I25" s="3" t="s">
        <v>29</v>
      </c>
      <c r="N25" s="3" t="s">
        <v>29</v>
      </c>
      <c r="P25" s="3" t="s">
        <v>29</v>
      </c>
      <c r="S25" s="3" t="s">
        <v>29</v>
      </c>
      <c r="AA25" s="3" t="s">
        <v>93</v>
      </c>
    </row>
    <row r="26" spans="1:50">
      <c r="A26" s="37" t="s">
        <v>19</v>
      </c>
      <c r="E26" s="3" t="s">
        <v>51</v>
      </c>
    </row>
    <row r="27" spans="1:50">
      <c r="A27" s="37" t="s">
        <v>20</v>
      </c>
      <c r="E27" s="3" t="s">
        <v>52</v>
      </c>
    </row>
    <row r="28" spans="1:50">
      <c r="A28" s="37" t="s">
        <v>21</v>
      </c>
    </row>
    <row r="29" spans="1:50">
      <c r="A29" s="37" t="s">
        <v>22</v>
      </c>
    </row>
    <row r="30" spans="1:50">
      <c r="A30" s="37" t="s">
        <v>23</v>
      </c>
    </row>
    <row r="31" spans="1:50">
      <c r="A31" s="37" t="s">
        <v>24</v>
      </c>
    </row>
    <row r="32" spans="1:50">
      <c r="A32" s="37" t="s">
        <v>25</v>
      </c>
      <c r="E32" s="73"/>
    </row>
    <row r="33" spans="1:5">
      <c r="A33" s="37" t="s">
        <v>26</v>
      </c>
      <c r="E33" s="73"/>
    </row>
    <row r="34" spans="1:5">
      <c r="A34" s="37" t="s">
        <v>27</v>
      </c>
    </row>
  </sheetData>
  <autoFilter ref="A9:AG9"/>
  <mergeCells count="45">
    <mergeCell ref="U5:Z5"/>
    <mergeCell ref="AA5:AG5"/>
    <mergeCell ref="J6:J8"/>
    <mergeCell ref="K6:M6"/>
    <mergeCell ref="O6:O8"/>
    <mergeCell ref="Q6:Q8"/>
    <mergeCell ref="R6:T6"/>
    <mergeCell ref="U6:X6"/>
    <mergeCell ref="Y6:Y8"/>
    <mergeCell ref="Z6:Z8"/>
    <mergeCell ref="K5:T5"/>
    <mergeCell ref="AA6:AA8"/>
    <mergeCell ref="AB6:AE6"/>
    <mergeCell ref="U7:V7"/>
    <mergeCell ref="W7:X7"/>
    <mergeCell ref="AB7:AB8"/>
    <mergeCell ref="H6:H8"/>
    <mergeCell ref="I6:I8"/>
    <mergeCell ref="A5:A8"/>
    <mergeCell ref="B5:D5"/>
    <mergeCell ref="E5:J5"/>
    <mergeCell ref="B6:B8"/>
    <mergeCell ref="C6:C8"/>
    <mergeCell ref="D6:D8"/>
    <mergeCell ref="E6:E8"/>
    <mergeCell ref="F6:F8"/>
    <mergeCell ref="G6:G8"/>
    <mergeCell ref="AC7:AC8"/>
    <mergeCell ref="S7:S8"/>
    <mergeCell ref="T7:T8"/>
    <mergeCell ref="K7:K8"/>
    <mergeCell ref="L7:L8"/>
    <mergeCell ref="M7:M8"/>
    <mergeCell ref="N7:N8"/>
    <mergeCell ref="P7:P8"/>
    <mergeCell ref="R7:R8"/>
    <mergeCell ref="AD7:AD8"/>
    <mergeCell ref="AE7:AE8"/>
    <mergeCell ref="AG7:AG8"/>
    <mergeCell ref="AR8:AR9"/>
    <mergeCell ref="AS8:AU8"/>
    <mergeCell ref="AV8:AX8"/>
    <mergeCell ref="AF6:AF8"/>
    <mergeCell ref="AH5:AH8"/>
    <mergeCell ref="AR5:AX7"/>
  </mergeCells>
  <phoneticPr fontId="2"/>
  <dataValidations count="5">
    <dataValidation type="list" allowBlank="1" showInputMessage="1" showErrorMessage="1" sqref="Y10:Y18">
      <formula1>"有"</formula1>
    </dataValidation>
    <dataValidation type="list" allowBlank="1" showInputMessage="1" showErrorMessage="1" sqref="AA10:AA18">
      <formula1>$AA$25:$AA$26</formula1>
    </dataValidation>
    <dataValidation type="list" allowBlank="1" showInputMessage="1" showErrorMessage="1" sqref="G10:G18 I10:I18 P10:P18 N10:N18">
      <formula1>$G$25</formula1>
    </dataValidation>
    <dataValidation type="list" allowBlank="1" showInputMessage="1" showErrorMessage="1" sqref="A10:A18">
      <formula1>$A$25:$A$34</formula1>
    </dataValidation>
    <dataValidation type="list" allowBlank="1" showInputMessage="1" showErrorMessage="1" sqref="E10:E18">
      <formula1>$E$25:$E$37</formula1>
    </dataValidation>
  </dataValidations>
  <printOptions horizontalCentered="1"/>
  <pageMargins left="0.39370078740157483" right="0.39370078740157483" top="0.9055118110236221" bottom="0.35433070866141736" header="0.51181102362204722" footer="0.51181102362204722"/>
  <pageSetup paperSize="8" scale="52" fitToHeight="0" orientation="landscape" cellComments="asDisplayed" horizontalDpi="300" verticalDpi="300" r:id="rId1"/>
  <headerFooter alignWithMargins="0">
    <oddFooter>&amp;P / &amp;N ページ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八幡平市</vt:lpstr>
      <vt:lpstr>記載例</vt:lpstr>
      <vt:lpstr>記載例!Print_Area</vt:lpstr>
      <vt:lpstr>八幡平市!Print_Area</vt:lpstr>
      <vt:lpstr>記載例!Print_Titles</vt:lpstr>
      <vt:lpstr>八幡平市!Print_Titles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地域農業振興課</dc:creator>
  <cp:lastModifiedBy>01407</cp:lastModifiedBy>
  <cp:lastPrinted>2026-07-03T06:23:07Z</cp:lastPrinted>
  <dcterms:created xsi:type="dcterms:W3CDTF">2001-03-05T02:50:40Z</dcterms:created>
  <dcterms:modified xsi:type="dcterms:W3CDTF">2026-07-10T06:13:46Z</dcterms:modified>
</cp:coreProperties>
</file>